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png" ContentType="image/png"/>
  <Default Extension="jpe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extended-properties" Target="docProps/app.xml"/><Relationship Id="rId3" Type="http://schemas.openxmlformats.org/package/2006/relationships/metadata/core-properties" Target="docProps/core.xml"/><Relationship Id="rId4" Type="http://schemas.openxmlformats.org/officeDocument/2006/relationships/custom-properties" Target="docProps/custom.xml"/></Relationships>
</file>

<file path=xl/workbook.xml><?xml version="1.0" encoding="utf-8"?>
<workbook xmlns:r="http://schemas.openxmlformats.org/officeDocument/2006/relationships" xmlns="http://schemas.openxmlformats.org/spreadsheetml/2006/main">
  <fileVersion appName="xl" lastEdited="7" lowestEdited="7" rupBuild="28025"/>
  <workbookPr defaultThemeVersion="166925"/>
  <bookViews>
    <workbookView xWindow="-120" yWindow="-120" windowWidth="29040" windowHeight="15840" activeTab="0"/>
  </bookViews>
  <sheets>
    <sheet name="Лист1" sheetId="1" r:id="rId1"/>
  </sheets>
  <definedNames/>
  <calcPr calcId="191029"/>
  <extLst>
    <ext xmlns:x15="http://schemas.microsoft.com/office/spreadsheetml/2010/11/main" uri="{140A7094-0E35-4892-8432-C4D2E57EDEB5}">
      <x15:workbookPr chartTrackingRefBase="1"/>
    </ext>
  </extLst>
</workbook>
</file>

<file path=xl/cellimages.xml><?xml version="1.0" encoding="utf-8"?>
<etc:cellImages xmlns:xdr="http://schemas.openxmlformats.org/drawingml/2006/spreadsheetDrawing" xmlns:a="http://schemas.openxmlformats.org/drawingml/2006/main" xmlns:r="http://schemas.openxmlformats.org/officeDocument/2006/relationships" xmlns:etc="http://www.wps.cn/officeDocument/2017/etCustomData">
  <etc:cellImage>
    <xdr:pic>
      <xdr:nvPicPr>
        <xdr:cNvPr id="2" name="ID_9DA6F77F0FE74F7DB905D7685E10E215" descr=" "/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" name="ID_B14C607F64A44B1A817ABFB639A57665" descr=" "/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" name="ID_FB796EE1B1F24F5695A4E47507282350" descr=" "/>
        <xdr:cNvPicPr/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" name="ID_E5672B84D425459EA6C624DF5A94E2AD" descr=" "/>
        <xdr:cNvPicPr/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" name="ID_1BD7D23A23204AC59DC9EAFF61E24C4E" descr=" "/>
        <xdr:cNvPicPr/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" name="ID_4377789603534536BBFECD4E3C2F097F" descr=" "/>
        <xdr:cNvPicPr/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" name="ID_FF9ABE4261E442F4ADD603C089E8DA4C" descr=" "/>
        <xdr:cNvPicPr/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" name="ID_8B3E85D5F32541D48775922C94D6D95C" descr=" "/>
        <xdr:cNvPicPr/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" name="ID_9421E78264A844DA9F3D13E6389729D8" descr=" "/>
        <xdr:cNvPicPr/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" name="ID_1BBC3F52E85642128BF3D50C4AD38B2C" descr=" "/>
        <xdr:cNvPicPr/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" name="ID_62DFD7A189844F6AB0074B8C3781B24E" descr=" "/>
        <xdr:cNvPicPr/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" name="ID_E6EC8F005EEA419D913BF8D93C8989BD" descr=" "/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" name="ID_4D1C46E6DB7E44539BE3F196D389764A" descr=" "/>
        <xdr:cNvPicPr/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" name="ID_2F1635E48F294827A68A7F31D124FE95" descr=" "/>
        <xdr:cNvPicPr/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" name="ID_8E04CDBFB60B43AEAB4FBD62583E5999" descr=" "/>
        <xdr:cNvPicPr/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" name="ID_F2B44F0CAFBF4E50B7344272001674DA" descr=" "/>
        <xdr:cNvPicPr/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8" name="ID_2069CC71A53A4C3397C4D90CB5C2237D" descr=" "/>
        <xdr:cNvPicPr/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9" name="ID_D7E6A1CDA46A4F01B3093CAE81FDAABD" descr=" "/>
        <xdr:cNvPicPr/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0" name="ID_6461F6AC4B304CFE99E573DF591E5BCA" descr=" "/>
        <xdr:cNvPicPr/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1" name="ID_535148D4779846D7B1832BA6DD789357" descr=" "/>
        <xdr:cNvPicPr/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2" name="ID_6050DA3C78364A19A6BC31118DB05319" descr=" "/>
        <xdr:cNvPicPr/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3" name="ID_EDEDD101397F4588B060F9F6DC72522A" descr=" "/>
        <xdr:cNvPicPr/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4" name="ID_78D082D63F56450B8F09ED2CB00CF96E" descr=" "/>
        <xdr:cNvPicPr/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5" name="ID_C88A735911CA47F0B4246DAF84C805BE" descr=" "/>
        <xdr:cNvPicPr/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6" name="ID_96EBB6C65C414EE9885360AA06DB170C" descr=" "/>
        <xdr:cNvPicPr/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7" name="ID_1F621F283D3A462787BA57629EE9F453" descr=" "/>
        <xdr:cNvPicPr/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8" name="ID_BDB9AADA36E4493497D2CD81789A98E7" descr=" "/>
        <xdr:cNvPicPr/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29" name="ID_D8E3BDECE605448AB8858904FF25F444" descr=" "/>
        <xdr:cNvPicPr/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0" name="ID_47EBC78F68F84385B80647DEB40BA317" descr=" "/>
        <xdr:cNvPicPr/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1" name="ID_7F042422D6744123A7C72E6E94F1479E" descr=" "/>
        <xdr:cNvPicPr/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2" name="ID_9103A6E1BEAD4A56B4D854AD31CBAD9F" descr=" "/>
        <xdr:cNvPicPr/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3" name="ID_E2EBF9525DA2419FB039C80B446DAB2F" descr=" "/>
        <xdr:cNvPicPr/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4" name="ID_B97CF1BAFEFD4D05A5EA03440E32CAF7" descr=" "/>
        <xdr:cNvPicPr/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5" name="ID_2107784FDEDC466695CDA13FF3569131" descr=" "/>
        <xdr:cNvPicPr/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6" name="ID_B4163B7BD615490D863AD9C48DB76B6B" descr=" "/>
        <xdr:cNvPicPr/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7" name="ID_C2BA430965FD4B57A568A610266BD0FD" descr=" "/>
        <xdr:cNvPicPr/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8" name="ID_3C80C8BFC7504E7BAB59E6C1CC01B606" descr=" "/>
        <xdr:cNvPicPr/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39" name="ID_3294FCEA00924978A728E6227F11CE20" descr=" "/>
        <xdr:cNvPicPr/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0" name="ID_CD291B1A037D468185B97F927891E537" descr=" "/>
        <xdr:cNvPicPr/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1" name="ID_E6A8E6A3F8E74902B2BC329CAA9394DE" descr=" "/>
        <xdr:cNvPicPr/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2" name="ID_A08BA9195EBE436387F8FBE453BE9CA5" descr=" "/>
        <xdr:cNvPicPr/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3" name="ID_DDDB5FB5717F47248A8AD94241537044" descr=" "/>
        <xdr:cNvPicPr/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4" name="ID_A1EC1B2F2A524278B631085D0B20BA7D" descr=" "/>
        <xdr:cNvPicPr/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5" name="ID_2627C823C01545239F34EFAE8B592AC4" descr=" "/>
        <xdr:cNvPicPr/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6" name="ID_E3AF24B70BFF4C0183A00E3D2747927F" descr=" "/>
        <xdr:cNvPicPr/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7" name="ID_12C8EE0ED564430DB0D7BCB2704BE84C" descr=" "/>
        <xdr:cNvPicPr/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8" name="ID_2E1B6DA059984AEFA05D646F8C4E94EE" descr=" "/>
        <xdr:cNvPicPr/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49" name="ID_BC6CCCDF726E443BBB497B80C7CED9B4" descr=" "/>
        <xdr:cNvPicPr/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0" name="ID_B1D4F426AFFB4E0B8436D3C489563E83" descr=" "/>
        <xdr:cNvPicPr/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1" name="ID_C6A4FF6DF25B4B9796DEDD51230BE827" descr=" "/>
        <xdr:cNvPicPr/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2" name="ID_4EDFDE548B7640F69765D62DC37EB04A" descr=" "/>
        <xdr:cNvPicPr/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3" name="ID_9FF868F3176F4451B04F7C41FD1351F7" descr=" "/>
        <xdr:cNvPicPr/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4" name="ID_FD39A6408E554FF9967CCC34D68EF0FE" descr=" "/>
        <xdr:cNvPicPr/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5" name="ID_E01F1537A0054C449E60EF05E0933117" descr=" "/>
        <xdr:cNvPicPr/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6" name="ID_B30E28A362C8411FB801A4341CEE2BFC" descr=" "/>
        <xdr:cNvPicPr/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7" name="ID_109FF4998ED8403DBDCD63ACB864F127" descr=" "/>
        <xdr:cNvPicPr/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8" name="ID_07B3803716454607AF425F06D2825FC2" descr=" "/>
        <xdr:cNvPicPr/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59" name="ID_4C8E0F1846C3479199A9E4DE723A6EC3" descr=" "/>
        <xdr:cNvPicPr/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0" name="ID_A9C39A24A02D4B44BEA1A690FFE0E931" descr=" "/>
        <xdr:cNvPicPr/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1" name="ID_B6A4C95FF3E3414BB446A587CCB65ED6" descr=" "/>
        <xdr:cNvPicPr/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2" name="ID_25CA1307424A4A849A9D27939D883B3C" descr=" "/>
        <xdr:cNvPicPr/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3" name="ID_388618C92E034997B48836A9CCE087FD" descr=" "/>
        <xdr:cNvPicPr/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4" name="ID_D41EA86619CA4E25A8F35A312B0E49C6" descr=" "/>
        <xdr:cNvPicPr/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5" name="ID_E619712C984C4FF9B7D48FF5623F6EF1" descr=" "/>
        <xdr:cNvPicPr/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6" name="ID_2DBA4EAEC8AA4E0783ADA117E6BF700E" descr=" "/>
        <xdr:cNvPicPr/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7" name="ID_6FB06476282440EEAD76CF362FFAEE93" descr=" "/>
        <xdr:cNvPicPr/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8" name="ID_2B982DE1C567452AB3E5A9AD4C4BE9E0" descr=" "/>
        <xdr:cNvPicPr/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69" name="ID_08AB44AA16DA42AC96EF64EA7931BE2D" descr=" "/>
        <xdr:cNvPicPr/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0" name="ID_131975A16D4A42F4A975F3AB92DCA18E" descr=" "/>
        <xdr:cNvPicPr/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1" name="ID_3ACE35F400764017BDE8623FE5C545E4" descr=" "/>
        <xdr:cNvPicPr/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2" name="ID_3E2B555A6658491CB0B2705A29089098" descr=" "/>
        <xdr:cNvPicPr/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3" name="ID_DB026D9F47B842E69666B86A00577F14" descr=" "/>
        <xdr:cNvPicPr/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4" name="ID_5970F4EB1D3E4573963E83A5AC1A003B" descr=" "/>
        <xdr:cNvPicPr/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5" name="ID_8FA8C6B8877449A1839223660FC4E3AE" descr=" "/>
        <xdr:cNvPicPr/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6" name="ID_6DBAC6D1920444BEBEABEFB85A1FA587" descr=" "/>
        <xdr:cNvPicPr/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7" name="ID_6F1F5C22406A42AD9B5CD9DE6263C8AA" descr=" "/>
        <xdr:cNvPicPr/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8" name="ID_6AE7CA90F37D4884BE51FDE2E853EA77" descr=" "/>
        <xdr:cNvPicPr/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79" name="ID_8DB947EA19C448C8B9FCA46231D8E3C4" descr=" "/>
        <xdr:cNvPicPr/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0" name="ID_2E128AEF6DDD42D78381975A167E07CF" descr=" "/>
        <xdr:cNvPicPr/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1" name="ID_82D0957CCEB3400AA125702433EF15C5" descr=" "/>
        <xdr:cNvPicPr/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2" name="ID_C60276D05A864CCEA72CB0A09D95F62C" descr=" "/>
        <xdr:cNvPicPr/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3" name="ID_8CA0F9B0A6DB4FED9113A12BD7D78A32" descr=" "/>
        <xdr:cNvPicPr/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4" name="ID_5F78A56503B44775851BA872E9C1B475" descr=" "/>
        <xdr:cNvPicPr/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5" name="ID_1B21D8FE36AA40329772AFD73A610BA6" descr=" "/>
        <xdr:cNvPicPr/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6" name="ID_949305753A2E41EC96C1366350F33A78" descr=" "/>
        <xdr:cNvPicPr/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7" name="ID_5316BE0322AF4C6DAA69E0334544BF08" descr=" "/>
        <xdr:cNvPicPr/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8" name="ID_63ED1E1775BA4697BFB7F83477459170" descr=" "/>
        <xdr:cNvPicPr/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89" name="ID_905510569F714AD189E062BA228C884B" descr=" "/>
        <xdr:cNvPicPr/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0" name="ID_6726F3A49D7E4895BBFDC09224454C2D" descr=" "/>
        <xdr:cNvPicPr/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1" name="ID_8ECA4A28B3CB408C9CC9DEBA122073DB" descr=" "/>
        <xdr:cNvPicPr/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2" name="ID_9FAD17FDFF854425910BBA48FBF88004" descr=" "/>
        <xdr:cNvPicPr/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3" name="ID_A1A25CA4B0004F9F8FC37F6AEA981AD0" descr=" "/>
        <xdr:cNvPicPr/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4" name="ID_A25E4EC9B7634A01A0A06CEC0EBA5CCD" descr=" "/>
        <xdr:cNvPicPr/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5" name="ID_D172424539874FA6BC4857E33573AD38" descr=" "/>
        <xdr:cNvPicPr/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6" name="ID_147F4F7853674A4181F9BD407B27E88C" descr=" "/>
        <xdr:cNvPicPr/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7" name="ID_4D44DCE0A184487EB79B4477EB8B1288" descr=" "/>
        <xdr:cNvPicPr/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8" name="ID_131695AFABC2438A8E3C5D1F0C067125" descr=" "/>
        <xdr:cNvPicPr/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99" name="ID_D3EB8676AD6B4307B209F71913569B3B" descr=" "/>
        <xdr:cNvPicPr/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0" name="ID_8AA6F2A87B0B4826BE7C1EAFFAC66CF3" descr=" "/>
        <xdr:cNvPicPr/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1" name="ID_6BCF70F0637E4ED3B1A4ECD24F045BF1" descr=" "/>
        <xdr:cNvPicPr/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2" name="ID_D83DC5F5D1784449ABB2E1AAE250E9B4" descr=" "/>
        <xdr:cNvPicPr/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3" name="ID_137B887176014898A3E868679AD3577E" descr=" "/>
        <xdr:cNvPicPr/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4" name="ID_8BECEB13C91C43CC900A7CEE2FED19B1" descr=" "/>
        <xdr:cNvPicPr/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5" name="ID_9A04C252E7944DF293E6A3AED2F169A9" descr=" "/>
        <xdr:cNvPicPr/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6" name="ID_A18388B8E6324EB7B23F93837965C6A0" descr=" "/>
        <xdr:cNvPicPr/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7" name="ID_6C7F4A147649441B8AE35C17F3B774B5" descr=" "/>
        <xdr:cNvPicPr/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8" name="ID_D4030B2479C64018A9625F5D228EC4A2" descr=" "/>
        <xdr:cNvPicPr/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09" name="ID_D7C194F2C1DD4567BE2802E33BB9E2D0" descr=" "/>
        <xdr:cNvPicPr/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0" name="ID_F15715FD37B74911B3A95742AF935EAB" descr=" "/>
        <xdr:cNvPicPr/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1" name="ID_0FFEE25867564EFFB100ECF031692285" descr=" "/>
        <xdr:cNvPicPr/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2" name="ID_423ED885F6D040BCB990401858274BF5" descr=" "/>
        <xdr:cNvPicPr/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3" name="ID_E683B1722037404D98A04FBC270D152B" descr=" "/>
        <xdr:cNvPicPr/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4" name="ID_52CE53A5A3CB4247A1E03D2BFAEE6961" descr=" "/>
        <xdr:cNvPicPr/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5" name="ID_B61D2ADC3F52475FA078B4F1B983666E" descr=" "/>
        <xdr:cNvPicPr/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6" name="ID_EA2E656726AB404F89E7B39F837168D4" descr=" "/>
        <xdr:cNvPicPr/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7" name="ID_5741A153F618470FBC9EE246A84702E3" descr=" "/>
        <xdr:cNvPicPr/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8" name="ID_703E9F2DF88141C7AC63978B663D3E24" descr=" "/>
        <xdr:cNvPicPr/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19" name="ID_78B043C7C7EB472C92AEC80AFE840366" descr=" "/>
        <xdr:cNvPicPr/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0" name="ID_5AEA2D8699C1427990C2E5F73499C865" descr=" "/>
        <xdr:cNvPicPr/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1" name="ID_972BFF3266204642850731D1837A0BA3" descr=" "/>
        <xdr:cNvPicPr/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2" name="ID_174DEEB3383544788C32B13EF463D7A5" descr=" "/>
        <xdr:cNvPicPr/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3" name="ID_BB8DF752D61E4E00B408938ACE5D30DC" descr=" "/>
        <xdr:cNvPicPr/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4" name="ID_2994F5B9C1024738A77E54D86BE1CD0A" descr=" "/>
        <xdr:cNvPicPr/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5" name="ID_FB58CBC0AD694C3EBF74D00DECDAD3A3" descr=" "/>
        <xdr:cNvPicPr/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6" name="ID_569AC32C389540A5B96C83FE47045ABF" descr=" "/>
        <xdr:cNvPicPr/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7" name="ID_A27E2B965A784DDE80B4CEC4EB137002" descr=" "/>
        <xdr:cNvPicPr/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8" name="ID_A074EB651DF643DD99017D2850B972CE" descr=" "/>
        <xdr:cNvPicPr/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29" name="ID_476FD4E74C6340AE8B5D08304B368D97" descr=" "/>
        <xdr:cNvPicPr/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0" name="ID_058F7E9DF1D24A8184C73CE1DF77507A" descr=" "/>
        <xdr:cNvPicPr/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1" name="ID_983115933527497CB90F401C746EEA04" descr=" "/>
        <xdr:cNvPicPr/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2" name="ID_48C22F286A2B490CAE8B3682520F8ACD" descr=" "/>
        <xdr:cNvPicPr/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3" name="ID_015A43ACD7FD40C88A0A747C8A56D314" descr=" "/>
        <xdr:cNvPicPr/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4" name="ID_C861E6705CC24714993FBA25EF37479E" descr=" "/>
        <xdr:cNvPicPr/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5" name="ID_7820948D10EA4CA18E0B7F0DEBA8A0AA" descr=" "/>
        <xdr:cNvPicPr/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6" name="ID_78E1DC85FC3148D3AA17FAE3A632CAC9" descr=" "/>
        <xdr:cNvPicPr/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7" name="ID_AD3EA2B6C7D74E20A66719924F6C294F" descr=" "/>
        <xdr:cNvPicPr/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8" name="ID_547B486456694950A45F6D37C0F4ABF1" descr=" "/>
        <xdr:cNvPicPr/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39" name="ID_81466B218A4B4A229EDFE916851858E1" descr=" "/>
        <xdr:cNvPicPr/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0" name="ID_030199C6D8C04FC28D43299471814340" descr=" "/>
        <xdr:cNvPicPr/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1" name="ID_DC619B504FD74B969E4872F8A1F297F0" descr=" "/>
        <xdr:cNvPicPr/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2" name="ID_BD2F6AE462324537879BA5424F26DB99" descr=" "/>
        <xdr:cNvPicPr/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3" name="ID_5FABC390155A4861AD93F42FB0CBEC58" descr=" "/>
        <xdr:cNvPicPr/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4" name="ID_901A4E56AC1F468DBD00827153AB483B" descr=" "/>
        <xdr:cNvPicPr/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5" name="ID_630572586E19432EB201137775A0A0BE" descr=" "/>
        <xdr:cNvPicPr/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6" name="ID_6DABE06B0D4043298CC6AE7582E3EC7D" descr=" "/>
        <xdr:cNvPicPr/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7" name="ID_56F953EBAB7F4776B2DAE8E2DDA658A6" descr=" "/>
        <xdr:cNvPicPr/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8" name="ID_2E5D4AE491D9485D841EE22F6D9077D3" descr=" "/>
        <xdr:cNvPicPr/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49" name="ID_BB4FF7603E5646B68FA52E02F7AAF74D" descr=" "/>
        <xdr:cNvPicPr/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0" name="ID_4FEF06E9B5074E50AC51B0998DEE6642" descr=" "/>
        <xdr:cNvPicPr/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1" name="ID_9765EA1A5EFC45858FF0AF91CBAA8EAF" descr=" "/>
        <xdr:cNvPicPr/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2" name="ID_31965BB619E745D187ED6C11D61EC9BB" descr=" "/>
        <xdr:cNvPicPr/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3" name="ID_20BDD26A10B845EDBF18A78EE5F07F58" descr=" "/>
        <xdr:cNvPicPr/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4" name="ID_E05C62DF42EB4EBE9888B940765CF971" descr=" "/>
        <xdr:cNvPicPr/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5" name="ID_10E6FFB4BFA6400986F800BDC8777E6D" descr=" "/>
        <xdr:cNvPicPr/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6" name="ID_D408C5F44738452F99CB398FEF1D99D8" descr=" "/>
        <xdr:cNvPicPr/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7" name="ID_79B2C8DE298940D6A4AD1943629EB0D9" descr=" "/>
        <xdr:cNvPicPr/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8" name="ID_1457DEC992E04293902DDACB4769B061" descr=" "/>
        <xdr:cNvPicPr/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59" name="ID_B0A8173A79654E2F92E9BE7125960CBD" descr=" "/>
        <xdr:cNvPicPr/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0" name="ID_00BC3DA0034E4BB99D55E57ABE59C979" descr=" "/>
        <xdr:cNvPicPr/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1" name="ID_B469DCC0673E4297897DF1C9E8A91488" descr=" "/>
        <xdr:cNvPicPr/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2" name="ID_5A5FB2267FC948A4A39C3E24ADF01431" descr=" "/>
        <xdr:cNvPicPr/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3" name="ID_484448AEC4BD48BBB0D42198537A0CF8" descr=" "/>
        <xdr:cNvPicPr/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4" name="ID_C5F22D735DE64DB182C8AFF11EA7D6EA" descr=" "/>
        <xdr:cNvPicPr/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5" name="ID_2995A7BDD2E54EB7917C306DADA19F4E" descr=" "/>
        <xdr:cNvPicPr/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6" name="ID_8B0CE9AF87634DB9B0F0A4398324F6FC" descr=" "/>
        <xdr:cNvPicPr/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7" name="ID_538208D8E677448EA01C1DB408E17F7A" descr=" "/>
        <xdr:cNvPicPr/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8" name="ID_7589F29FDEB64705B3D35A2365138929" descr=" "/>
        <xdr:cNvPicPr/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69" name="ID_E5B8B5B9D332482398CC691531A20031" descr=" "/>
        <xdr:cNvPicPr/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0" name="ID_777C5272787844A7B1AFC768393320BD" descr=" "/>
        <xdr:cNvPicPr/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1" name="ID_919A4247DBA14813858C34F70533E42F" descr=" "/>
        <xdr:cNvPicPr/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2" name="ID_50B8B94F87B244B0B94956042B3B6115" descr=" "/>
        <xdr:cNvPicPr/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3" name="ID_9A3B6CAFA9F14BBEB07BE1FAC7177512" descr=" "/>
        <xdr:cNvPicPr/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4" name="ID_C94FEA3E7F4945319E6ED403D06ABDAF" descr=" "/>
        <xdr:cNvPicPr/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5" name="ID_528C360B81664B0E9DD445B8C3714EF6" descr=" "/>
        <xdr:cNvPicPr/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6" name="ID_81299877DC534DC685460E3C927A0422" descr=" "/>
        <xdr:cNvPicPr/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7" name="ID_10E43415837F444C8E949B542FF20E56" descr=" "/>
        <xdr:cNvPicPr/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8" name="ID_2EE249B47A2442C29A0079815655D752" descr=" "/>
        <xdr:cNvPicPr/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79" name="ID_6AFAB1E943CE4FC0BB3BBA261AC5B9F1" descr=" "/>
        <xdr:cNvPicPr/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80" name="ID_1C28726642DA4D648B976BA13B9C05C6" descr=" "/>
        <xdr:cNvPicPr/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81" name="ID_1DF6A3F83EBA4BD995E4E58A1D32D310" descr=" "/>
        <xdr:cNvPicPr/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82" name="ID_128DD825DD72422DBEB3407FFE542594" descr=" "/>
        <xdr:cNvPicPr/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  <etc:cellImage>
    <xdr:pic>
      <xdr:nvPicPr>
        <xdr:cNvPr id="183" name="ID_CC2D4AEFCB40481EB5D5310D78CA5C87" descr=" "/>
        <xdr:cNvPicPr/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0" y="0"/>
          <a:ext cx="4806908" cy="4806908"/>
        </a:xfrm>
        <a:noFill/>
        <a:ln>
          <a:noFill/>
        </a:ln>
        <a:effectLst/>
      </xdr:spPr>
    </xdr:pic>
  </etc:cellImage>
</etc:cellImages>
</file>

<file path=xl/sharedStrings.xml><?xml version="1.0" encoding="utf-8"?>
<sst xmlns="http://schemas.openxmlformats.org/spreadsheetml/2006/main" uniqueCount="1005" count="1005">
  <si>
    <t>Прайс-лист:</t>
  </si>
  <si>
    <t>Прайс-лист  Медали</t>
  </si>
  <si>
    <t>Артикул</t>
  </si>
  <si>
    <t>Наименование</t>
  </si>
  <si>
    <t>Цена</t>
  </si>
  <si>
    <t>Штрихкод</t>
  </si>
  <si>
    <t>Изображение</t>
  </si>
  <si>
    <t>Количество</t>
  </si>
  <si>
    <t>Медали</t>
  </si>
  <si>
    <t>Медали годики</t>
  </si>
  <si>
    <t>ZMET00064</t>
  </si>
  <si>
    <t xml:space="preserve">   Медаль металлическая Мне 10 лет</t>
  </si>
  <si>
    <t>4627119266163</t>
  </si>
  <si>
    <t>ZMET00063</t>
  </si>
  <si>
    <t xml:space="preserve">   Медаль металлическая Мне  1 годик</t>
  </si>
  <si>
    <t>4627119266156</t>
  </si>
  <si>
    <t>ZMET00065</t>
  </si>
  <si>
    <t xml:space="preserve">   Медаль металлическая Мне  2 года</t>
  </si>
  <si>
    <t>4627119266170</t>
  </si>
  <si>
    <t>ZMET00066</t>
  </si>
  <si>
    <t xml:space="preserve">   Медаль металлическая Мне  3 года</t>
  </si>
  <si>
    <t>4627119266187</t>
  </si>
  <si>
    <t>ZMET00067</t>
  </si>
  <si>
    <t xml:space="preserve">   Медаль металлическая Мне  4 года</t>
  </si>
  <si>
    <t>4627119266194</t>
  </si>
  <si>
    <t>ZMET00068</t>
  </si>
  <si>
    <t xml:space="preserve">   Медаль металлическая Мне  5 лет</t>
  </si>
  <si>
    <t>4627119266200</t>
  </si>
  <si>
    <t>ZMET00069</t>
  </si>
  <si>
    <t xml:space="preserve">   Медаль металлическая Мне  6 лет</t>
  </si>
  <si>
    <t>4627119266217</t>
  </si>
  <si>
    <t>ZMET00070</t>
  </si>
  <si>
    <t xml:space="preserve">   Медаль металлическая Мне  7 лет</t>
  </si>
  <si>
    <t>4627119266224</t>
  </si>
  <si>
    <t>ZMET00071</t>
  </si>
  <si>
    <t xml:space="preserve">   Медаль металлическая Мне  8 лет</t>
  </si>
  <si>
    <t>4627119266231</t>
  </si>
  <si>
    <t>ZMET00072</t>
  </si>
  <si>
    <t xml:space="preserve">   Медаль металлическая Мне  9 лет</t>
  </si>
  <si>
    <t>4627119266248</t>
  </si>
  <si>
    <t>Медали шуточные металл</t>
  </si>
  <si>
    <t>ZMET00097</t>
  </si>
  <si>
    <t xml:space="preserve">   Медаль металлическая 1 место</t>
  </si>
  <si>
    <t>4627119268105</t>
  </si>
  <si>
    <t>ZMET00098</t>
  </si>
  <si>
    <t xml:space="preserve">   Медаль металлическая 2 место</t>
  </si>
  <si>
    <t>4627119268112</t>
  </si>
  <si>
    <t>ZMET00099</t>
  </si>
  <si>
    <t xml:space="preserve">   Медаль металлическая 3 место</t>
  </si>
  <si>
    <t>4627119268129</t>
  </si>
  <si>
    <t>ZMET00100</t>
  </si>
  <si>
    <t xml:space="preserve">   Медаль металлическая Best of Sexy</t>
  </si>
  <si>
    <t>4627119268136</t>
  </si>
  <si>
    <t>ZMET00101</t>
  </si>
  <si>
    <t xml:space="preserve">   Медаль металлическая Акула бизнеса</t>
  </si>
  <si>
    <t>4627119268143</t>
  </si>
  <si>
    <t>ZMET00103</t>
  </si>
  <si>
    <t xml:space="preserve">   Медаль металлическая Богиня любви</t>
  </si>
  <si>
    <t>4627119268167</t>
  </si>
  <si>
    <t>ZMET00102</t>
  </si>
  <si>
    <t xml:space="preserve">   Медаль металлическая Бог секса</t>
  </si>
  <si>
    <t>4627119268150</t>
  </si>
  <si>
    <t>ZMET00104</t>
  </si>
  <si>
    <t xml:space="preserve">   Медаль металлическая Брюнетка сердцеедка</t>
  </si>
  <si>
    <t>4627119268174</t>
  </si>
  <si>
    <t>ZMET00106</t>
  </si>
  <si>
    <t xml:space="preserve">   Медаль металлическая Великий  и ужасный</t>
  </si>
  <si>
    <t>4627119268198</t>
  </si>
  <si>
    <t>ZMET00107</t>
  </si>
  <si>
    <t xml:space="preserve">   Медаль металлическая Верховный главнокомандующий</t>
  </si>
  <si>
    <t>4627119268204</t>
  </si>
  <si>
    <t>ZMET00108</t>
  </si>
  <si>
    <t xml:space="preserve">   Медаль металлическая Ветеран любовного фронта</t>
  </si>
  <si>
    <t>4627119268211</t>
  </si>
  <si>
    <t>ZMET00109</t>
  </si>
  <si>
    <t xml:space="preserve">   Медаль металлическая Вечный студент</t>
  </si>
  <si>
    <t>4627119268228</t>
  </si>
  <si>
    <t>ZMET00110</t>
  </si>
  <si>
    <t xml:space="preserve">   Медаль металлическая Водитель АС</t>
  </si>
  <si>
    <t>4627119268235</t>
  </si>
  <si>
    <t>ZMET00105</t>
  </si>
  <si>
    <t xml:space="preserve">   Медаль металлическая В честь рождения семьи</t>
  </si>
  <si>
    <t>4627119268181</t>
  </si>
  <si>
    <t>ZMET00111</t>
  </si>
  <si>
    <t xml:space="preserve">   Медаль металлическая Гигант мысли</t>
  </si>
  <si>
    <t>4627119268242</t>
  </si>
  <si>
    <t>ZMET00112</t>
  </si>
  <si>
    <t xml:space="preserve">   Медаль металлическая Глава семьи</t>
  </si>
  <si>
    <t>4627119268259</t>
  </si>
  <si>
    <t>ZMET00113</t>
  </si>
  <si>
    <t xml:space="preserve">   Медаль металлическая Главному опоздуну</t>
  </si>
  <si>
    <t>4627119268266</t>
  </si>
  <si>
    <t>ZMET00114</t>
  </si>
  <si>
    <t xml:space="preserve">   Медаль металлическая Главный мафиози</t>
  </si>
  <si>
    <t>4627119268273</t>
  </si>
  <si>
    <t>ZMET00091</t>
  </si>
  <si>
    <t xml:space="preserve">   Медаль металлическая Гол</t>
  </si>
  <si>
    <t>4627119268037</t>
  </si>
  <si>
    <t>ZMET00123</t>
  </si>
  <si>
    <t xml:space="preserve">   Медаль металлическая Гонец золотые пятки</t>
  </si>
  <si>
    <t>4627119268365</t>
  </si>
  <si>
    <t>ZMET00124</t>
  </si>
  <si>
    <t xml:space="preserve">   Медаль металлическая Доброму полицейскому</t>
  </si>
  <si>
    <t>4627119268372</t>
  </si>
  <si>
    <t>ZMET00125</t>
  </si>
  <si>
    <t xml:space="preserve">   Медаль металлическая Достойнейшей</t>
  </si>
  <si>
    <t>4627119268389</t>
  </si>
  <si>
    <t>ZMET00126</t>
  </si>
  <si>
    <t xml:space="preserve">   Медаль металлическая Женщина года</t>
  </si>
  <si>
    <t>4627119268396</t>
  </si>
  <si>
    <t>ZMET00127</t>
  </si>
  <si>
    <t xml:space="preserve">   Медаль металлическая За 1 место в пробке</t>
  </si>
  <si>
    <t>4627119268402</t>
  </si>
  <si>
    <t>ZMET00128</t>
  </si>
  <si>
    <t xml:space="preserve">   Медаль металлическая За верность жене</t>
  </si>
  <si>
    <t>4627119268419</t>
  </si>
  <si>
    <t>ZMET00129</t>
  </si>
  <si>
    <t xml:space="preserve">   Медаль металлическая За верность мужу</t>
  </si>
  <si>
    <t>4627119268426</t>
  </si>
  <si>
    <t>ZMET00130</t>
  </si>
  <si>
    <t xml:space="preserve">   Медаль металлическая За взятие жены 5 раз в неделю</t>
  </si>
  <si>
    <t>4627119268433</t>
  </si>
  <si>
    <t>ZMET00131</t>
  </si>
  <si>
    <t xml:space="preserve">   Медаль металлическая За взятие себя в руки</t>
  </si>
  <si>
    <t>4627119268440</t>
  </si>
  <si>
    <t>ZMET00132</t>
  </si>
  <si>
    <t xml:space="preserve">   Медаль металлическая За взятие юбилея свадьбы</t>
  </si>
  <si>
    <t>4627119268457</t>
  </si>
  <si>
    <t>ZMET00133</t>
  </si>
  <si>
    <t xml:space="preserve">   Медаль металлическая За вклад в развитие семьи</t>
  </si>
  <si>
    <t>4627119268464</t>
  </si>
  <si>
    <t>ZMET00134</t>
  </si>
  <si>
    <t xml:space="preserve">   Медаль металлическая За волю в неволе</t>
  </si>
  <si>
    <t>4627119268471</t>
  </si>
  <si>
    <t>ZMET00135</t>
  </si>
  <si>
    <t xml:space="preserve">   Медаль металлическая За доблесть при покорении мамули</t>
  </si>
  <si>
    <t>4627119268488</t>
  </si>
  <si>
    <t>ZMET00136</t>
  </si>
  <si>
    <t xml:space="preserve">   Медаль металлическая За достигнутые успехи</t>
  </si>
  <si>
    <t>4627119268495</t>
  </si>
  <si>
    <t>ZMET00137</t>
  </si>
  <si>
    <t xml:space="preserve">   Медаль металлическая За драку на пожаре</t>
  </si>
  <si>
    <t>4627119268501</t>
  </si>
  <si>
    <t>ZMET00138</t>
  </si>
  <si>
    <t xml:space="preserve">   Медаль металлическая За заслуги перед любимым</t>
  </si>
  <si>
    <t>4627119268518</t>
  </si>
  <si>
    <t>ZMET00139</t>
  </si>
  <si>
    <t xml:space="preserve">   Медаль металлическая За заслуги перед мужем</t>
  </si>
  <si>
    <t>4627119268525</t>
  </si>
  <si>
    <t>ZMET00140</t>
  </si>
  <si>
    <t xml:space="preserve">   Медаль металлическая За красивые глаза</t>
  </si>
  <si>
    <t>4627119268532</t>
  </si>
  <si>
    <t>ZMET00141</t>
  </si>
  <si>
    <t xml:space="preserve">   Медаль металлическая За креативное мышление</t>
  </si>
  <si>
    <t>4627119268549</t>
  </si>
  <si>
    <t>ZMET00142</t>
  </si>
  <si>
    <t xml:space="preserve">   Медаль металлическая За крепкую память после пятого стакана</t>
  </si>
  <si>
    <t>4627119268556</t>
  </si>
  <si>
    <t>ZMET00143</t>
  </si>
  <si>
    <t xml:space="preserve">   Медаль металлическая За лучший тост</t>
  </si>
  <si>
    <t>4627119268563</t>
  </si>
  <si>
    <t>ZMET00002</t>
  </si>
  <si>
    <t xml:space="preserve">   Медаль металлическая Замечательная Именинница</t>
  </si>
  <si>
    <t>4627119265548</t>
  </si>
  <si>
    <t>ZMET00003</t>
  </si>
  <si>
    <t xml:space="preserve">   Медаль металлическая Замечательная Начальница</t>
  </si>
  <si>
    <t>4627119265555</t>
  </si>
  <si>
    <t>ZMET00084</t>
  </si>
  <si>
    <t xml:space="preserve">   Медаль металлическая Замечательная сотрудница</t>
  </si>
  <si>
    <t>4627119266552</t>
  </si>
  <si>
    <t>ZMET00004</t>
  </si>
  <si>
    <t xml:space="preserve">   Медаль металлическая Замечательная Юбилярша</t>
  </si>
  <si>
    <t>4627119265562</t>
  </si>
  <si>
    <t>ZMET00018</t>
  </si>
  <si>
    <t xml:space="preserve">   Медаль металлическая Замечательные Молодожены</t>
  </si>
  <si>
    <t>4627119265708</t>
  </si>
  <si>
    <t>ZMET00019</t>
  </si>
  <si>
    <t xml:space="preserve">   Медаль металлическая Замечательный Именинник</t>
  </si>
  <si>
    <t>4627119265715</t>
  </si>
  <si>
    <t>ZMET00020</t>
  </si>
  <si>
    <t xml:space="preserve">   Медаль металлическая Замечательный Начальник</t>
  </si>
  <si>
    <t>4627119265722</t>
  </si>
  <si>
    <t>ZMET00057</t>
  </si>
  <si>
    <t xml:space="preserve">   Медаль металлическая Замечательный сосед</t>
  </si>
  <si>
    <t>4627119266095</t>
  </si>
  <si>
    <t>ZMET00021</t>
  </si>
  <si>
    <t xml:space="preserve">   Медаль металлическая Замечательный Сотрудник</t>
  </si>
  <si>
    <t>4627119265739</t>
  </si>
  <si>
    <t>ZMET00022</t>
  </si>
  <si>
    <t xml:space="preserve">   Медаль металлическая Замечательный Юбиляр</t>
  </si>
  <si>
    <t>4627119265746</t>
  </si>
  <si>
    <t>ZMET00144</t>
  </si>
  <si>
    <t xml:space="preserve">   Медаль металлическая За мужество в замужестве</t>
  </si>
  <si>
    <t>4627119268570</t>
  </si>
  <si>
    <t>ZMET00145</t>
  </si>
  <si>
    <t xml:space="preserve">   Медаль металлическая За освоение забугорных курортов</t>
  </si>
  <si>
    <t>4627119268587</t>
  </si>
  <si>
    <t>ZMET00146</t>
  </si>
  <si>
    <t xml:space="preserve">   Медаль металлическая За отличие в любви</t>
  </si>
  <si>
    <t>4627119268594</t>
  </si>
  <si>
    <t>ZMET00147</t>
  </si>
  <si>
    <t xml:space="preserve">   Медаль металлическая За покорение сердец</t>
  </si>
  <si>
    <t>4627119268600</t>
  </si>
  <si>
    <t>ZMET00148</t>
  </si>
  <si>
    <t xml:space="preserve">   Медаль металлическая За правду матку</t>
  </si>
  <si>
    <t>4627119268617</t>
  </si>
  <si>
    <t>ZMET00149</t>
  </si>
  <si>
    <t xml:space="preserve">   Медаль металлическая За самые красивые мужские ноги</t>
  </si>
  <si>
    <t>4627119268624</t>
  </si>
  <si>
    <t>ZMET00036</t>
  </si>
  <si>
    <t xml:space="preserve">   Медаль металлическая Заслуженная пенсионерка</t>
  </si>
  <si>
    <t>4627119265883</t>
  </si>
  <si>
    <t>ZMET00159</t>
  </si>
  <si>
    <t xml:space="preserve">   Медаль металлическая Заслуженному баскетболисту</t>
  </si>
  <si>
    <t>2000000031194</t>
  </si>
  <si>
    <t>ZMET00160</t>
  </si>
  <si>
    <t xml:space="preserve">   Медаль металлическая Заслуженному бегуну</t>
  </si>
  <si>
    <t>4627119268730</t>
  </si>
  <si>
    <t>ZMET00162</t>
  </si>
  <si>
    <t xml:space="preserve">   Медаль металлическая Заслуженному боксёру</t>
  </si>
  <si>
    <t>4627119268754</t>
  </si>
  <si>
    <t>ZMET00163</t>
  </si>
  <si>
    <t xml:space="preserve">   Медаль металлическая Заслуженному борцу</t>
  </si>
  <si>
    <t>4627119268761</t>
  </si>
  <si>
    <t>ZMET00164</t>
  </si>
  <si>
    <t xml:space="preserve">   Медаль металлическая Заслуженному боссу</t>
  </si>
  <si>
    <t>4627119268778</t>
  </si>
  <si>
    <t>ZMET00165</t>
  </si>
  <si>
    <t xml:space="preserve">   Медаль металлическая Заслуженному велогонщику</t>
  </si>
  <si>
    <t>4627119268785</t>
  </si>
  <si>
    <t>ZMET00166</t>
  </si>
  <si>
    <t xml:space="preserve">   Медаль металлическая Заслуженному волейболисту</t>
  </si>
  <si>
    <t>4627119268792</t>
  </si>
  <si>
    <t>ZMET00167</t>
  </si>
  <si>
    <t xml:space="preserve">   Медаль металлическая Заслуженному лыжнику</t>
  </si>
  <si>
    <t>4627119268808</t>
  </si>
  <si>
    <t>ZMET00168</t>
  </si>
  <si>
    <t xml:space="preserve">   Медаль металлическая Заслуженному пловцу</t>
  </si>
  <si>
    <t>4627119268815</t>
  </si>
  <si>
    <t>ZMET00169</t>
  </si>
  <si>
    <t xml:space="preserve">   Медаль металлическая Заслуженному стрелку</t>
  </si>
  <si>
    <t>4627119268822</t>
  </si>
  <si>
    <t>ZMET00170</t>
  </si>
  <si>
    <t xml:space="preserve">   Медаль металлическая Заслуженному теннисисту большой</t>
  </si>
  <si>
    <t>4627119268839</t>
  </si>
  <si>
    <t>ZMET00172</t>
  </si>
  <si>
    <t xml:space="preserve">   Медаль металлическая Заслуженному фехтовальщику</t>
  </si>
  <si>
    <t>4627119268853</t>
  </si>
  <si>
    <t>ZMET00174</t>
  </si>
  <si>
    <t xml:space="preserve">   Медаль металлическая Заслуженному футболисту</t>
  </si>
  <si>
    <t>4627119268877</t>
  </si>
  <si>
    <t>ZMET00175</t>
  </si>
  <si>
    <t xml:space="preserve">   Медаль металлическая Заслуженному хоккеисту</t>
  </si>
  <si>
    <t>4627119268884</t>
  </si>
  <si>
    <t>ZMET00176</t>
  </si>
  <si>
    <t xml:space="preserve">   Медаль металлическая Заслуженному шахматисту</t>
  </si>
  <si>
    <t>4627119268891</t>
  </si>
  <si>
    <t>ZMET00177</t>
  </si>
  <si>
    <t xml:space="preserve">   Медаль металлическая Заслуженному штангисту</t>
  </si>
  <si>
    <t>4627119268907</t>
  </si>
  <si>
    <t>ZMET00037</t>
  </si>
  <si>
    <t xml:space="preserve">   Медаль металлическая Заслуженный пенсионер</t>
  </si>
  <si>
    <t>4627119265890</t>
  </si>
  <si>
    <t>ZMET00038</t>
  </si>
  <si>
    <t xml:space="preserve">   Медаль металлическая Заслуженый Алкоголик</t>
  </si>
  <si>
    <t>4627119265906</t>
  </si>
  <si>
    <t>ZMET00039</t>
  </si>
  <si>
    <t xml:space="preserve">   Медаль металлическая Заслуженый Собутыльник</t>
  </si>
  <si>
    <t>4627119265913</t>
  </si>
  <si>
    <t>ZMET00150</t>
  </si>
  <si>
    <t xml:space="preserve">   Медаль металлическая За создание домашнего очага</t>
  </si>
  <si>
    <t>4627119268631</t>
  </si>
  <si>
    <t>ZMET00151</t>
  </si>
  <si>
    <t xml:space="preserve">   Медаль металлическая За сохранение семейных ценностей</t>
  </si>
  <si>
    <t>4627119268648</t>
  </si>
  <si>
    <t>ZMET00152</t>
  </si>
  <si>
    <t xml:space="preserve">   Медаль металлическая За спаивание утопающих</t>
  </si>
  <si>
    <t>4627119268655</t>
  </si>
  <si>
    <t>ZMET00153</t>
  </si>
  <si>
    <t xml:space="preserve">   Медаль металлическая За творческую смелость</t>
  </si>
  <si>
    <t>4627119268662</t>
  </si>
  <si>
    <t>ZMET00154</t>
  </si>
  <si>
    <t xml:space="preserve">   Медаль металлическая За то, что ты есть</t>
  </si>
  <si>
    <t>4627119268679</t>
  </si>
  <si>
    <t>ZMET00155</t>
  </si>
  <si>
    <t xml:space="preserve">   Медаль металлическая За ум блондинки</t>
  </si>
  <si>
    <t>4627119268686</t>
  </si>
  <si>
    <t>ZMET00156</t>
  </si>
  <si>
    <t xml:space="preserve">   Медаль металлическая За ум брюнетки</t>
  </si>
  <si>
    <t>4627119268693</t>
  </si>
  <si>
    <t>ZMET00157</t>
  </si>
  <si>
    <t xml:space="preserve">   Медаль металлическая Зашибись</t>
  </si>
  <si>
    <t>4627119268709</t>
  </si>
  <si>
    <t>ZMET00040</t>
  </si>
  <si>
    <t xml:space="preserve">   Медаль металлическая Золотая теща</t>
  </si>
  <si>
    <t>4627119265920</t>
  </si>
  <si>
    <t>ZMET00041</t>
  </si>
  <si>
    <t xml:space="preserve">   Медаль металлическая Истинная леди</t>
  </si>
  <si>
    <t>4627119265937</t>
  </si>
  <si>
    <t>ZMET00178</t>
  </si>
  <si>
    <t xml:space="preserve">   Медаль металлическая Истинному джентльмену</t>
  </si>
  <si>
    <t>4627119268914</t>
  </si>
  <si>
    <t>ZMET00179</t>
  </si>
  <si>
    <t xml:space="preserve">   Медаль металлическая Кавалеру красного полусладкого</t>
  </si>
  <si>
    <t>4627119268921</t>
  </si>
  <si>
    <t>ZMET00180</t>
  </si>
  <si>
    <t xml:space="preserve">   Медаль металлическая Кандидат в мультимиллионеры</t>
  </si>
  <si>
    <t>4627119268938</t>
  </si>
  <si>
    <t>ZMET00042</t>
  </si>
  <si>
    <t xml:space="preserve">   Медаль металлическая Клёвый Рыбак</t>
  </si>
  <si>
    <t>4627119265944</t>
  </si>
  <si>
    <t>ZMET00181</t>
  </si>
  <si>
    <t xml:space="preserve">   Медаль металлическая Клуб олигархов и миллиардеров</t>
  </si>
  <si>
    <t>4627119268945</t>
  </si>
  <si>
    <t>ZMET00092</t>
  </si>
  <si>
    <t xml:space="preserve">   Медаль металлическая Команда вперёд</t>
  </si>
  <si>
    <t>4627119268051</t>
  </si>
  <si>
    <t>ZMET00182</t>
  </si>
  <si>
    <t xml:space="preserve">   Медаль металлическая Компьютерному гению</t>
  </si>
  <si>
    <t>4627119268952</t>
  </si>
  <si>
    <t>ZMET00183</t>
  </si>
  <si>
    <t xml:space="preserve">   Медаль металлическая Конкретному чуваку</t>
  </si>
  <si>
    <t>4627119268969</t>
  </si>
  <si>
    <t>ZMET00043</t>
  </si>
  <si>
    <t xml:space="preserve">   Медаль металлическая Королева красоты</t>
  </si>
  <si>
    <t>4627119265951</t>
  </si>
  <si>
    <t>ZMET00184</t>
  </si>
  <si>
    <t xml:space="preserve">   Медаль металлическая Королеве бизнеса</t>
  </si>
  <si>
    <t>4627119268976</t>
  </si>
  <si>
    <t>ZMET00044</t>
  </si>
  <si>
    <t xml:space="preserve">   Медаль металлическая Лучшая в мире бабушка</t>
  </si>
  <si>
    <t>4627119265968</t>
  </si>
  <si>
    <t>ZMET00045</t>
  </si>
  <si>
    <t xml:space="preserve">   Медаль металлическая Лучшая в мире внучка</t>
  </si>
  <si>
    <t>4627119265975</t>
  </si>
  <si>
    <t>ZMET00046</t>
  </si>
  <si>
    <t xml:space="preserve">   Медаль металлическая Лучшая в мире дочка</t>
  </si>
  <si>
    <t>4627119265982</t>
  </si>
  <si>
    <t>ZMET00047</t>
  </si>
  <si>
    <t xml:space="preserve">   Медаль металлическая Лучшая в мире жена</t>
  </si>
  <si>
    <t>4627119265999</t>
  </si>
  <si>
    <t>ZMET00048</t>
  </si>
  <si>
    <t xml:space="preserve">   Медаль металлическая Лучшая в мире мама</t>
  </si>
  <si>
    <t>4627119266002</t>
  </si>
  <si>
    <t>ZMET00051</t>
  </si>
  <si>
    <t xml:space="preserve">   Медаль металлическая Лучшая в мире подруга</t>
  </si>
  <si>
    <t>4627119266033</t>
  </si>
  <si>
    <t>ZMET00049</t>
  </si>
  <si>
    <t xml:space="preserve">   Медаль металлическая Лучшая в мире соседка</t>
  </si>
  <si>
    <t>4627119266019</t>
  </si>
  <si>
    <t>ZMET00050</t>
  </si>
  <si>
    <t xml:space="preserve">   Медаль металлическая Лучшая в мире тетя</t>
  </si>
  <si>
    <t>4627119266026</t>
  </si>
  <si>
    <t>ZMET00185</t>
  </si>
  <si>
    <t xml:space="preserve">   Медаль металлическая Лучшая медсестра</t>
  </si>
  <si>
    <t>4627119268983</t>
  </si>
  <si>
    <t>ZMET00052</t>
  </si>
  <si>
    <t xml:space="preserve">   Медаль металлическая Лучшая Свекровь</t>
  </si>
  <si>
    <t>4627119266040</t>
  </si>
  <si>
    <t>ZMET00186</t>
  </si>
  <si>
    <t xml:space="preserve">   Медаль металлическая Лучшей бизнесвумен</t>
  </si>
  <si>
    <t>4627119268990</t>
  </si>
  <si>
    <t>ZMET00187</t>
  </si>
  <si>
    <t xml:space="preserve">   Медаль металлическая Лучшему бухгалтеру</t>
  </si>
  <si>
    <t>4627119269003</t>
  </si>
  <si>
    <t>ZMET00188</t>
  </si>
  <si>
    <t xml:space="preserve">   Медаль металлическая Лучшему водителю</t>
  </si>
  <si>
    <t>4627119269010</t>
  </si>
  <si>
    <t>ZMET00189</t>
  </si>
  <si>
    <t xml:space="preserve">   Медаль металлическая Лучшему военному</t>
  </si>
  <si>
    <t>4627119269027</t>
  </si>
  <si>
    <t>ZMET00190</t>
  </si>
  <si>
    <t xml:space="preserve">   Медаль металлическая Лучшему летчику</t>
  </si>
  <si>
    <t>4627119269034</t>
  </si>
  <si>
    <t>ZMET00191</t>
  </si>
  <si>
    <t xml:space="preserve">   Медаль металлическая Лучшему менеджеру</t>
  </si>
  <si>
    <t>4627119269041</t>
  </si>
  <si>
    <t>ZMET00192</t>
  </si>
  <si>
    <t xml:space="preserve">   Медаль металлическая Лучшему моряку</t>
  </si>
  <si>
    <t>4627119269058</t>
  </si>
  <si>
    <t>ZMET00193</t>
  </si>
  <si>
    <t xml:space="preserve">   Медаль металлическая Лучшему садоводу</t>
  </si>
  <si>
    <t>4627119269065</t>
  </si>
  <si>
    <t>ZMET00194</t>
  </si>
  <si>
    <t xml:space="preserve">   Медаль металлическая Лучшему системному администратору</t>
  </si>
  <si>
    <t>4627119269072</t>
  </si>
  <si>
    <t>ZMET00195</t>
  </si>
  <si>
    <t xml:space="preserve">   Медаль металлическая Лучшему сотруднику МЧС</t>
  </si>
  <si>
    <t>4627119269089</t>
  </si>
  <si>
    <t>ZMET00196</t>
  </si>
  <si>
    <t xml:space="preserve">   Медаль металлическая Лучшему танцору</t>
  </si>
  <si>
    <t>4627119269096</t>
  </si>
  <si>
    <t>ZMET00197</t>
  </si>
  <si>
    <t xml:space="preserve">   Медаль металлическая Лучшему шефу</t>
  </si>
  <si>
    <t>4627119269102</t>
  </si>
  <si>
    <t>ZMET00198</t>
  </si>
  <si>
    <t xml:space="preserve">   Медаль металлическая Лучшему юристу</t>
  </si>
  <si>
    <t>4627119269119</t>
  </si>
  <si>
    <t>ZMET00203</t>
  </si>
  <si>
    <t xml:space="preserve">   Медаль металлическая Лучший</t>
  </si>
  <si>
    <t>4627119269164</t>
  </si>
  <si>
    <t>ZMET00053</t>
  </si>
  <si>
    <t xml:space="preserve">   Медаль металлическая Лучший в мире внук</t>
  </si>
  <si>
    <t>4627119266057</t>
  </si>
  <si>
    <t>ZMET00054</t>
  </si>
  <si>
    <t xml:space="preserve">   Медаль металлическая Лучший в мире дедушка</t>
  </si>
  <si>
    <t>4627119266064</t>
  </si>
  <si>
    <t>ZMET00055</t>
  </si>
  <si>
    <t xml:space="preserve">   Медаль металлическая Лучший в мире дядя</t>
  </si>
  <si>
    <t>4627119266071</t>
  </si>
  <si>
    <t>ZMET00056</t>
  </si>
  <si>
    <t xml:space="preserve">   Медаль металлическая Лучший в мире муж</t>
  </si>
  <si>
    <t>4627119266088</t>
  </si>
  <si>
    <t>ZMET00001</t>
  </si>
  <si>
    <t xml:space="preserve">   Медаль металлическая Лучший в мире папа</t>
  </si>
  <si>
    <t>4627119265531</t>
  </si>
  <si>
    <t>ZMET00058</t>
  </si>
  <si>
    <t xml:space="preserve">   Медаль металлическая Лучший в мире сын</t>
  </si>
  <si>
    <t>4627119266101</t>
  </si>
  <si>
    <t>ZMET01199</t>
  </si>
  <si>
    <t xml:space="preserve">   Медаль металлическая Лучший из лучших</t>
  </si>
  <si>
    <t>4627119269129</t>
  </si>
  <si>
    <t>ZMET00199</t>
  </si>
  <si>
    <t xml:space="preserve">   Медаль металлическая Лучший из лучших КУБОК</t>
  </si>
  <si>
    <t>4627119269126</t>
  </si>
  <si>
    <t>ZMET00200</t>
  </si>
  <si>
    <t xml:space="preserve">   Медаль металлическая Лучший продавец</t>
  </si>
  <si>
    <t>4627119269133</t>
  </si>
  <si>
    <t>ZMET00059</t>
  </si>
  <si>
    <t xml:space="preserve">   Медаль металлическая Лучший Свекор</t>
  </si>
  <si>
    <t>4627119266118</t>
  </si>
  <si>
    <t>ZMET00201</t>
  </si>
  <si>
    <t xml:space="preserve">   Медаль металлическая Лучший строитель</t>
  </si>
  <si>
    <t>4627119269140</t>
  </si>
  <si>
    <t>ZMET00060</t>
  </si>
  <si>
    <t xml:space="preserve">   Медаль металлическая Лучший Тесть</t>
  </si>
  <si>
    <t>4627119266125</t>
  </si>
  <si>
    <t>ZMET00061</t>
  </si>
  <si>
    <t xml:space="preserve">   Медаль металлическая Лучший Учитель</t>
  </si>
  <si>
    <t>4627119266132</t>
  </si>
  <si>
    <t>ZMET00202</t>
  </si>
  <si>
    <t xml:space="preserve">   Медаль металлическая Лучший фотограф</t>
  </si>
  <si>
    <t>4627119269157</t>
  </si>
  <si>
    <t>ZMET00204</t>
  </si>
  <si>
    <t xml:space="preserve">   Медаль металлическая Любимой женщине</t>
  </si>
  <si>
    <t>4627119269171</t>
  </si>
  <si>
    <t>ZMET00205</t>
  </si>
  <si>
    <t xml:space="preserve">   Медаль металлическая Любимому мужчине</t>
  </si>
  <si>
    <t>4627119269188</t>
  </si>
  <si>
    <t>ZMET00206</t>
  </si>
  <si>
    <t xml:space="preserve">   Медаль металлическая Любитель пива</t>
  </si>
  <si>
    <t>4627119269195</t>
  </si>
  <si>
    <t>ZMET00207</t>
  </si>
  <si>
    <t xml:space="preserve">   Медаль металлическая Любовь как морковь</t>
  </si>
  <si>
    <t>4627119269201</t>
  </si>
  <si>
    <t>ZMET00208</t>
  </si>
  <si>
    <t xml:space="preserve">   Медаль металлическая Мастер матерного слова</t>
  </si>
  <si>
    <t>4627119269218</t>
  </si>
  <si>
    <t>ZMET00062</t>
  </si>
  <si>
    <t xml:space="preserve">   Медаль металлическая Мастер своего дела</t>
  </si>
  <si>
    <t>4627119266149</t>
  </si>
  <si>
    <t>ZMET00209</t>
  </si>
  <si>
    <t xml:space="preserve">   Медаль металлическая Мастер спорта по сексу</t>
  </si>
  <si>
    <t>4627119269225</t>
  </si>
  <si>
    <t>ZMET00210</t>
  </si>
  <si>
    <t xml:space="preserve">   Медаль металлическая Мать героиня</t>
  </si>
  <si>
    <t>4627119269232</t>
  </si>
  <si>
    <t>ZMET00211</t>
  </si>
  <si>
    <t xml:space="preserve">   Медаль металлическая Мисс вселенная</t>
  </si>
  <si>
    <t>4627119269249</t>
  </si>
  <si>
    <t>ZMET00212</t>
  </si>
  <si>
    <t xml:space="preserve">   Медаль металлическая Мисс деликатность</t>
  </si>
  <si>
    <t>4627119269256</t>
  </si>
  <si>
    <t>ZMET00213</t>
  </si>
  <si>
    <t xml:space="preserve">   Медаль металлическая Мужчина года</t>
  </si>
  <si>
    <t>4627119269263</t>
  </si>
  <si>
    <t>ZMET00093</t>
  </si>
  <si>
    <t xml:space="preserve">   Медаль металлическая Мы верим в наших ребят</t>
  </si>
  <si>
    <t>4627119268068</t>
  </si>
  <si>
    <t>ZMET00094</t>
  </si>
  <si>
    <t xml:space="preserve">   Медаль металлическая Мы Россия, мы команда</t>
  </si>
  <si>
    <t>4627119268075</t>
  </si>
  <si>
    <t>ZMET00073</t>
  </si>
  <si>
    <t xml:space="preserve">   Медаль металлическая Настоящая женщина</t>
  </si>
  <si>
    <t>4627119266255</t>
  </si>
  <si>
    <t>ZMET00074</t>
  </si>
  <si>
    <t xml:space="preserve">   Медаль металлическая Настоящий Врач</t>
  </si>
  <si>
    <t>4627119266262</t>
  </si>
  <si>
    <t>ZMET00075</t>
  </si>
  <si>
    <t xml:space="preserve">   Медаль металлическая Настоящий Друг</t>
  </si>
  <si>
    <t>4627119266279</t>
  </si>
  <si>
    <t>ZMET00214</t>
  </si>
  <si>
    <t xml:space="preserve">   Медаль металлическая Настоящий качок</t>
  </si>
  <si>
    <t>4627119269270</t>
  </si>
  <si>
    <t>ZMET00076</t>
  </si>
  <si>
    <t xml:space="preserve">   Медаль металлическая Настоящий мужчина</t>
  </si>
  <si>
    <t>4627119266286</t>
  </si>
  <si>
    <t>ZMET00215</t>
  </si>
  <si>
    <t xml:space="preserve">   Медаль металлическая Настоящий мужчина состоит из мужа и чина</t>
  </si>
  <si>
    <t>4627119269287</t>
  </si>
  <si>
    <t>ZMET00216</t>
  </si>
  <si>
    <t xml:space="preserve">   Медаль металлическая Натуральная блондинка</t>
  </si>
  <si>
    <t>4627119269294</t>
  </si>
  <si>
    <t>ZMET00217</t>
  </si>
  <si>
    <t xml:space="preserve">   Медаль металлическая Начальник года</t>
  </si>
  <si>
    <t>4627119269300</t>
  </si>
  <si>
    <t>ZMET00218</t>
  </si>
  <si>
    <t xml:space="preserve">   Медаль металлическая Оздоравливающая йога</t>
  </si>
  <si>
    <t>4627119269317</t>
  </si>
  <si>
    <t>ZMET00219</t>
  </si>
  <si>
    <t xml:space="preserve">   Медаль металлическая Орден сутулого 3-ей степени</t>
  </si>
  <si>
    <t>4627119269324</t>
  </si>
  <si>
    <t>ZMET00220</t>
  </si>
  <si>
    <t xml:space="preserve">   Медаль металлическая Отец герой</t>
  </si>
  <si>
    <t>4627119269331</t>
  </si>
  <si>
    <t>ZMET00077</t>
  </si>
  <si>
    <t xml:space="preserve">   Медаль металлическая Пожизненная Оптимистка</t>
  </si>
  <si>
    <t>4627119266293</t>
  </si>
  <si>
    <t>ZMET00078</t>
  </si>
  <si>
    <t xml:space="preserve">   Медаль металлическая Пожизненный Оптимист</t>
  </si>
  <si>
    <t>4627119266309</t>
  </si>
  <si>
    <t>ZMET00221</t>
  </si>
  <si>
    <t xml:space="preserve">   Медаль металлическая Просто богиня</t>
  </si>
  <si>
    <t>4627119269348</t>
  </si>
  <si>
    <t>ZMET00222</t>
  </si>
  <si>
    <t xml:space="preserve">   Медаль металлическая Решительная, талантливая, успешная</t>
  </si>
  <si>
    <t>4627119269355</t>
  </si>
  <si>
    <t>ZMET00223</t>
  </si>
  <si>
    <t xml:space="preserve">   Медаль металлическая Рок звезда</t>
  </si>
  <si>
    <t>4627119269362</t>
  </si>
  <si>
    <t>ZMET00095</t>
  </si>
  <si>
    <t xml:space="preserve">   Медаль металлическая Россия чемпион</t>
  </si>
  <si>
    <t>4627119268082</t>
  </si>
  <si>
    <t>ZMET00224</t>
  </si>
  <si>
    <t xml:space="preserve">   Медаль металлическая Рыцарю сердца моего</t>
  </si>
  <si>
    <t>4627119269379</t>
  </si>
  <si>
    <t>ZMET00227</t>
  </si>
  <si>
    <t xml:space="preserve">   Медаль металлическая Самой активной участнице торжества</t>
  </si>
  <si>
    <t>4627119269409</t>
  </si>
  <si>
    <t>ZMET00228</t>
  </si>
  <si>
    <t xml:space="preserve">   Медаль металлическая Самой счастливой паре</t>
  </si>
  <si>
    <t>4627119269416</t>
  </si>
  <si>
    <t>ZMET00229</t>
  </si>
  <si>
    <t xml:space="preserve">   Медаль металлическая Самому азартному</t>
  </si>
  <si>
    <t>4627119269423</t>
  </si>
  <si>
    <t>ZMET00230</t>
  </si>
  <si>
    <t xml:space="preserve">   Медаль металлическая Самому генеральному директору</t>
  </si>
  <si>
    <t>4627119269430</t>
  </si>
  <si>
    <t>ZMET00231</t>
  </si>
  <si>
    <t xml:space="preserve">   Медаль металлическая Самому непоколебимому трезвеннику</t>
  </si>
  <si>
    <t>4627119269447</t>
  </si>
  <si>
    <t>ZMET00233</t>
  </si>
  <si>
    <t xml:space="preserve">   Медаль металлическая Самому улыбчивому</t>
  </si>
  <si>
    <t>4627119269461</t>
  </si>
  <si>
    <t>ZMET00234</t>
  </si>
  <si>
    <t xml:space="preserve">   Медаль металлическая Самый меткий</t>
  </si>
  <si>
    <t>4627119269478</t>
  </si>
  <si>
    <t>ZMET00235</t>
  </si>
  <si>
    <t xml:space="preserve">   Медаль металлическая Самый смелый</t>
  </si>
  <si>
    <t>4627119269485</t>
  </si>
  <si>
    <t>ZMET00236</t>
  </si>
  <si>
    <t xml:space="preserve">   Медаль металлическая Самый умный</t>
  </si>
  <si>
    <t>4627119269492</t>
  </si>
  <si>
    <t>ZMET00225</t>
  </si>
  <si>
    <t xml:space="preserve">   Медаль металлическая С днем рождения</t>
  </si>
  <si>
    <t>4627119269386</t>
  </si>
  <si>
    <t>ZMET00226</t>
  </si>
  <si>
    <t xml:space="preserve">   Медаль металлическая С днем свадьбы</t>
  </si>
  <si>
    <t>4627119269393</t>
  </si>
  <si>
    <t>ZMET00237</t>
  </si>
  <si>
    <t xml:space="preserve">   Медаль металлическая Секс академик</t>
  </si>
  <si>
    <t>4627119269508</t>
  </si>
  <si>
    <t>ZMET00238</t>
  </si>
  <si>
    <t xml:space="preserve">   Медаль металлическая Секс бомба</t>
  </si>
  <si>
    <t>4627119269515</t>
  </si>
  <si>
    <t>ZMET00239</t>
  </si>
  <si>
    <t xml:space="preserve">   Медаль металлическая Секс машина</t>
  </si>
  <si>
    <t>4627119269522</t>
  </si>
  <si>
    <t>ZMET00240</t>
  </si>
  <si>
    <t xml:space="preserve">   Медаль металлическая Секс символ жен</t>
  </si>
  <si>
    <t>4627119269539</t>
  </si>
  <si>
    <t>ZMET00241</t>
  </si>
  <si>
    <t xml:space="preserve">   Медаль металлическая Секс Символ муж</t>
  </si>
  <si>
    <t>4627119269546</t>
  </si>
  <si>
    <t>ZMET00242</t>
  </si>
  <si>
    <t xml:space="preserve">   Медаль металлическая Секс террорист</t>
  </si>
  <si>
    <t>4627119269553</t>
  </si>
  <si>
    <t>ZMET00243</t>
  </si>
  <si>
    <t xml:space="preserve">   Медаль металлическая Спаситель России</t>
  </si>
  <si>
    <t>4627119269560</t>
  </si>
  <si>
    <t>ZMET00244</t>
  </si>
  <si>
    <t xml:space="preserve">   Медаль металлическая Супер дед</t>
  </si>
  <si>
    <t>4627119269577</t>
  </si>
  <si>
    <t>ZMET00245</t>
  </si>
  <si>
    <t xml:space="preserve">   Медаль металлическая Супер леди</t>
  </si>
  <si>
    <t>4627119269584</t>
  </si>
  <si>
    <t>ZMET00246</t>
  </si>
  <si>
    <t xml:space="preserve">   Медаль металлическая Супер мама</t>
  </si>
  <si>
    <t>4627119269591</t>
  </si>
  <si>
    <t>ZMET00248</t>
  </si>
  <si>
    <t xml:space="preserve">   Медаль металлическая Супермен</t>
  </si>
  <si>
    <t>4627119269614</t>
  </si>
  <si>
    <t>ZMET00247</t>
  </si>
  <si>
    <t xml:space="preserve">   Медаль металлическая Супер папа</t>
  </si>
  <si>
    <t>4627119269607</t>
  </si>
  <si>
    <t>ZMET00085</t>
  </si>
  <si>
    <t xml:space="preserve">   Медаль металлическая Счастливая семья</t>
  </si>
  <si>
    <t>4627119266569</t>
  </si>
  <si>
    <t>ZMET00079</t>
  </si>
  <si>
    <t xml:space="preserve">   Медаль металлическая Счастливый Жених</t>
  </si>
  <si>
    <t>4627119266316</t>
  </si>
  <si>
    <t>ZMET00249</t>
  </si>
  <si>
    <t xml:space="preserve">   Медаль металлическая Трижды деду России</t>
  </si>
  <si>
    <t>4627119269621</t>
  </si>
  <si>
    <t>ZMET00080</t>
  </si>
  <si>
    <t xml:space="preserve">   Медаль металлическая Уважаемый человек</t>
  </si>
  <si>
    <t>4627119266323</t>
  </si>
  <si>
    <t>ZMET00081</t>
  </si>
  <si>
    <t xml:space="preserve">   Медаль металлическая Удачливый Охотник</t>
  </si>
  <si>
    <t>4627119266330</t>
  </si>
  <si>
    <t>ZMET00082</t>
  </si>
  <si>
    <t xml:space="preserve">   Медаль металлическая Удивительная Невеста</t>
  </si>
  <si>
    <t>4627119266347</t>
  </si>
  <si>
    <t>ZMET00096</t>
  </si>
  <si>
    <t xml:space="preserve">   Медаль металлическая Футбол моя стихия</t>
  </si>
  <si>
    <t>4627119268099</t>
  </si>
  <si>
    <t>ZMET00083</t>
  </si>
  <si>
    <t xml:space="preserve">   Медаль металлическая Хороший человек</t>
  </si>
  <si>
    <t>4627119266354</t>
  </si>
  <si>
    <t>Медали выпускника</t>
  </si>
  <si>
    <t>ZMET00089</t>
  </si>
  <si>
    <t xml:space="preserve">   Медаль металлическая Выпускник</t>
  </si>
  <si>
    <t>4627119267610</t>
  </si>
  <si>
    <t>ZMET00087</t>
  </si>
  <si>
    <t xml:space="preserve">   Медаль металлическая Выпускник 11 класса</t>
  </si>
  <si>
    <t>4627119267597</t>
  </si>
  <si>
    <t>ZMET00088</t>
  </si>
  <si>
    <t xml:space="preserve">   Медаль металлическая Выпускник 1 класса</t>
  </si>
  <si>
    <t>4627119267603</t>
  </si>
  <si>
    <t>ZMET00301</t>
  </si>
  <si>
    <t xml:space="preserve">   Медаль металлическая Выпускник Герб</t>
  </si>
  <si>
    <t>2000000016504</t>
  </si>
  <si>
    <t>ZMET00304</t>
  </si>
  <si>
    <t xml:space="preserve">   Медаль металлическая Выпускник детского сада (дети)</t>
  </si>
  <si>
    <t>2000000016559</t>
  </si>
  <si>
    <t>ZMET00303</t>
  </si>
  <si>
    <t xml:space="preserve">   Медаль металлическая Выпускник детского сада (животные)</t>
  </si>
  <si>
    <t>2000000016566</t>
  </si>
  <si>
    <t>ZMET00300</t>
  </si>
  <si>
    <t xml:space="preserve">   Медаль металлическая Выпускник (надпись)</t>
  </si>
  <si>
    <t>2000000016511</t>
  </si>
  <si>
    <t>ZMET00086</t>
  </si>
  <si>
    <t xml:space="preserve">   Медаль металлическая Выпускник начальной школы (глобус)</t>
  </si>
  <si>
    <t>2000000016542</t>
  </si>
  <si>
    <t>ZMET00306</t>
  </si>
  <si>
    <t xml:space="preserve">   Медаль металлическая Выпускник начальной школы (колокольчик)</t>
  </si>
  <si>
    <t>2000000076027</t>
  </si>
  <si>
    <t>ZMET00305</t>
  </si>
  <si>
    <t xml:space="preserve">   Медаль металлическая Выпускник начальной школы (новая)</t>
  </si>
  <si>
    <t>ZMET00090</t>
  </si>
  <si>
    <t xml:space="preserve">   Медаль металлическая Выпускница</t>
  </si>
  <si>
    <t>4627119267627</t>
  </si>
  <si>
    <t>ZMET00302</t>
  </si>
  <si>
    <t xml:space="preserve">   Медаль металлическая Выпускница (надпись)</t>
  </si>
  <si>
    <t>2000000016528</t>
  </si>
  <si>
    <t>Медали годовщина свадьбы</t>
  </si>
  <si>
    <t>ZMET00115</t>
  </si>
  <si>
    <t xml:space="preserve">   Медаль металлическая Годовщина свадьбы 10 лет</t>
  </si>
  <si>
    <t>4627109928149</t>
  </si>
  <si>
    <t>ZMET00116</t>
  </si>
  <si>
    <t xml:space="preserve">   Медаль металлическая Годовщина свадьбы 15 лет</t>
  </si>
  <si>
    <t>4627119268297</t>
  </si>
  <si>
    <t>ZMET00270</t>
  </si>
  <si>
    <t xml:space="preserve">   Медаль металлическая Годовщина свадьбы  1 год</t>
  </si>
  <si>
    <t>4627128091510</t>
  </si>
  <si>
    <t>ZMET00117</t>
  </si>
  <si>
    <t xml:space="preserve">   Медаль металлическая Годовщина свадьбы 20 лет</t>
  </si>
  <si>
    <t>4627119268303</t>
  </si>
  <si>
    <t>ZMET00118</t>
  </si>
  <si>
    <t xml:space="preserve">   Медаль металлическая Годовщина свадьбы 25 лет</t>
  </si>
  <si>
    <t>4627119268310</t>
  </si>
  <si>
    <t>ZMET00119</t>
  </si>
  <si>
    <t xml:space="preserve">   Медаль металлическая Годовщина свадьбы 30 лет</t>
  </si>
  <si>
    <t>4627119268327</t>
  </si>
  <si>
    <t>ZMET00120</t>
  </si>
  <si>
    <t xml:space="preserve">   Медаль металлическая Годовщина свадьбы 35 лет</t>
  </si>
  <si>
    <t>4627119268334</t>
  </si>
  <si>
    <t>ZMET00121</t>
  </si>
  <si>
    <t xml:space="preserve">   Медаль металлическая Годовщина свадьбы 40 лет</t>
  </si>
  <si>
    <t>4627119268341</t>
  </si>
  <si>
    <t>ZMET00122</t>
  </si>
  <si>
    <t xml:space="preserve">   Медаль металлическая Годовщина свадьбы 45 лет</t>
  </si>
  <si>
    <t>4627119268358</t>
  </si>
  <si>
    <t>ZMET00272</t>
  </si>
  <si>
    <t xml:space="preserve">   Медаль металлическая Годовщина свадьбы 50 лет</t>
  </si>
  <si>
    <t>4627128091534</t>
  </si>
  <si>
    <t>ZMET00273</t>
  </si>
  <si>
    <t xml:space="preserve">   Медаль металлическая Годовщина свадьбы 55 лет</t>
  </si>
  <si>
    <t>4627128091541</t>
  </si>
  <si>
    <t>ZMET00271</t>
  </si>
  <si>
    <t xml:space="preserve">   Медаль металлическая Годовщина свадьбы  5 лет</t>
  </si>
  <si>
    <t>4627128091527</t>
  </si>
  <si>
    <t>ZMET00274</t>
  </si>
  <si>
    <t xml:space="preserve">   Медаль металлическая Годовщина свадьбы 60 лет</t>
  </si>
  <si>
    <t>4627128091558</t>
  </si>
  <si>
    <t>Медали именинников</t>
  </si>
  <si>
    <t>ZMET00307</t>
  </si>
  <si>
    <t xml:space="preserve">   Медаль металлическая Мне 11 лет</t>
  </si>
  <si>
    <t>4657802553997</t>
  </si>
  <si>
    <t>ZMET00308</t>
  </si>
  <si>
    <t xml:space="preserve">   Медаль металлическая Мне 12 лет</t>
  </si>
  <si>
    <t>4657802554000</t>
  </si>
  <si>
    <t>ZMET00309</t>
  </si>
  <si>
    <t xml:space="preserve">   Медаль металлическая Мне 13 лет</t>
  </si>
  <si>
    <t>4657802554017</t>
  </si>
  <si>
    <t>ZMET00310</t>
  </si>
  <si>
    <t xml:space="preserve">   Медаль металлическая Мне 14 лет</t>
  </si>
  <si>
    <t>4657802554024</t>
  </si>
  <si>
    <t>ZMET00311</t>
  </si>
  <si>
    <t xml:space="preserve">   Медаль металлическая Мне 15 лет</t>
  </si>
  <si>
    <t>4657802554031</t>
  </si>
  <si>
    <t>ZMET00312</t>
  </si>
  <si>
    <t xml:space="preserve">   Медаль металлическая Мне 16 лет</t>
  </si>
  <si>
    <t>4657802554048</t>
  </si>
  <si>
    <t>ZMET00313</t>
  </si>
  <si>
    <t xml:space="preserve">   Медаль металлическая Мне 17 лет</t>
  </si>
  <si>
    <t>4657802554055</t>
  </si>
  <si>
    <t>ZMET00314</t>
  </si>
  <si>
    <t xml:space="preserve">   Медаль металлическая Мне 19 лет</t>
  </si>
  <si>
    <t>4657802554062</t>
  </si>
  <si>
    <t>ZMET00315</t>
  </si>
  <si>
    <t xml:space="preserve">   Медаль металлическая Мне 21 год</t>
  </si>
  <si>
    <t>4657802554079</t>
  </si>
  <si>
    <t>ZMET00316</t>
  </si>
  <si>
    <t xml:space="preserve">   Медаль металлическая Мне 22 года</t>
  </si>
  <si>
    <t>4657802554086</t>
  </si>
  <si>
    <t>ZMET00317</t>
  </si>
  <si>
    <t xml:space="preserve">   Медаль металлическая Мне 23 года</t>
  </si>
  <si>
    <t>4657802554093</t>
  </si>
  <si>
    <t>ZMET00318</t>
  </si>
  <si>
    <t xml:space="preserve">   Медаль металлическая Мне 24 года</t>
  </si>
  <si>
    <t>4657802554109</t>
  </si>
  <si>
    <t>ZMET00319</t>
  </si>
  <si>
    <t xml:space="preserve">   Медаль металлическая Мне 26 лет</t>
  </si>
  <si>
    <t>4657802554116</t>
  </si>
  <si>
    <t>ZMET00320</t>
  </si>
  <si>
    <t xml:space="preserve">   Медаль металлическая Мне 27 лет</t>
  </si>
  <si>
    <t>4657802554123</t>
  </si>
  <si>
    <t>ZMET00321</t>
  </si>
  <si>
    <t xml:space="preserve">   Медаль металлическая Мне 28 лет</t>
  </si>
  <si>
    <t>4657802554130</t>
  </si>
  <si>
    <t>ZMET00322</t>
  </si>
  <si>
    <t xml:space="preserve">   Медаль металлическая Мне 29 лет</t>
  </si>
  <si>
    <t>4657802554147</t>
  </si>
  <si>
    <t>Медали юбиляра</t>
  </si>
  <si>
    <t>ZMET00023</t>
  </si>
  <si>
    <t xml:space="preserve">   Медаль металлическая Юбиляр 18 лет</t>
  </si>
  <si>
    <t>4627119265753</t>
  </si>
  <si>
    <t>ZMET00024</t>
  </si>
  <si>
    <t xml:space="preserve">   Медаль металлическая Юбиляр 20 лет</t>
  </si>
  <si>
    <t>4627119265760</t>
  </si>
  <si>
    <t>ZMET00025</t>
  </si>
  <si>
    <t xml:space="preserve">   Медаль металлическая Юбиляр 25 лет</t>
  </si>
  <si>
    <t>4627119265777</t>
  </si>
  <si>
    <t>ZMET00026</t>
  </si>
  <si>
    <t xml:space="preserve">   Медаль металлическая Юбиляр 30 лет</t>
  </si>
  <si>
    <t>4627119265784</t>
  </si>
  <si>
    <t>ZMET00027</t>
  </si>
  <si>
    <t xml:space="preserve">   Медаль металлическая Юбиляр 35 лет</t>
  </si>
  <si>
    <t>4627119265791</t>
  </si>
  <si>
    <t>ZMET00028</t>
  </si>
  <si>
    <t xml:space="preserve">   Медаль металлическая Юбиляр 40 лет</t>
  </si>
  <si>
    <t>4627119265807</t>
  </si>
  <si>
    <t>ZMET00029</t>
  </si>
  <si>
    <t xml:space="preserve">   Медаль металлическая Юбиляр 45 лет</t>
  </si>
  <si>
    <t>4627119265814</t>
  </si>
  <si>
    <t>ZMET00030</t>
  </si>
  <si>
    <t xml:space="preserve">   Медаль металлическая Юбиляр 50 лет</t>
  </si>
  <si>
    <t>4627119265821</t>
  </si>
  <si>
    <t>ZMET00031</t>
  </si>
  <si>
    <t xml:space="preserve">   Медаль металлическая Юбиляр 55 лет</t>
  </si>
  <si>
    <t>4627119265838</t>
  </si>
  <si>
    <t>ZMET00032</t>
  </si>
  <si>
    <t xml:space="preserve">   Медаль металлическая Юбиляр 60 лет</t>
  </si>
  <si>
    <t>4627119265845</t>
  </si>
  <si>
    <t>ZMET00033</t>
  </si>
  <si>
    <t xml:space="preserve">   Медаль металлическая Юбиляр 65 лет</t>
  </si>
  <si>
    <t>4627119265852</t>
  </si>
  <si>
    <t>ZMET00034</t>
  </si>
  <si>
    <t xml:space="preserve">   Медаль металлическая Юбиляр 70 лет</t>
  </si>
  <si>
    <t>4627119265869</t>
  </si>
  <si>
    <t>ZMET00035</t>
  </si>
  <si>
    <t xml:space="preserve">   Медаль металлическая Юбиляр 75 лет</t>
  </si>
  <si>
    <t>4627119265876</t>
  </si>
  <si>
    <t>ZMET0101</t>
  </si>
  <si>
    <t xml:space="preserve">   Медаль металлическая Юбиляр 80 лет</t>
  </si>
  <si>
    <t>2000000017501</t>
  </si>
  <si>
    <t>ZMET0102</t>
  </si>
  <si>
    <t xml:space="preserve">   Медаль металлическая Юбиляр 85 лет</t>
  </si>
  <si>
    <t>2000000017518</t>
  </si>
  <si>
    <t>Медали юбилярши</t>
  </si>
  <si>
    <t>ZMET00005</t>
  </si>
  <si>
    <t xml:space="preserve">   Медаль металлическая Юбилярша 18 лет</t>
  </si>
  <si>
    <t>4627119265579</t>
  </si>
  <si>
    <t>ZMET00006</t>
  </si>
  <si>
    <t xml:space="preserve">   Медаль металлическая Юбилярша 20 лет</t>
  </si>
  <si>
    <t>4627119265586</t>
  </si>
  <si>
    <t>ZMET00007</t>
  </si>
  <si>
    <t xml:space="preserve">   Медаль металлическая Юбилярша 25 лет</t>
  </si>
  <si>
    <t>4627119265593</t>
  </si>
  <si>
    <t>ZMET00008</t>
  </si>
  <si>
    <t xml:space="preserve">   Медаль металлическая Юбилярша 30 лет</t>
  </si>
  <si>
    <t>4627119265609</t>
  </si>
  <si>
    <t>ZMET00009</t>
  </si>
  <si>
    <t xml:space="preserve">   Медаль металлическая Юбилярша 35 лет</t>
  </si>
  <si>
    <t>4627119265616</t>
  </si>
  <si>
    <t>ZMET00010</t>
  </si>
  <si>
    <t xml:space="preserve">   Медаль металлическая Юбилярша 40 лет</t>
  </si>
  <si>
    <t>4627119265623</t>
  </si>
  <si>
    <t>ZMET00011</t>
  </si>
  <si>
    <t xml:space="preserve">   Медаль металлическая Юбилярша 45 лет</t>
  </si>
  <si>
    <t>4627119265630</t>
  </si>
  <si>
    <t>ZMET00012</t>
  </si>
  <si>
    <t xml:space="preserve">   Медаль металлическая Юбилярша 50 лет</t>
  </si>
  <si>
    <t>4627119265647</t>
  </si>
  <si>
    <t>ZMET00013</t>
  </si>
  <si>
    <t xml:space="preserve">   Медаль металлическая Юбилярша 55 лет</t>
  </si>
  <si>
    <t>4627119265654</t>
  </si>
  <si>
    <t>ZMET00014</t>
  </si>
  <si>
    <t xml:space="preserve">   Медаль металлическая Юбилярша 60 лет</t>
  </si>
  <si>
    <t>4627119265661</t>
  </si>
  <si>
    <t>ZMET00015</t>
  </si>
  <si>
    <t xml:space="preserve">   Медаль металлическая Юбилярша 65 лет</t>
  </si>
  <si>
    <t>4627119265678</t>
  </si>
  <si>
    <t>ZMET00016</t>
  </si>
  <si>
    <t xml:space="preserve">   Медаль металлическая Юбилярша 70 лет</t>
  </si>
  <si>
    <t>4627119265685</t>
  </si>
  <si>
    <t>ZMET00017</t>
  </si>
  <si>
    <t xml:space="preserve">   Медаль металлическая Юбилярша 75 лет</t>
  </si>
  <si>
    <t>4627119265692</t>
  </si>
  <si>
    <t>ZMET0099</t>
  </si>
  <si>
    <t xml:space="preserve">   Медаль металлическая Юбилярша 80 лет</t>
  </si>
  <si>
    <t>2000000017488</t>
  </si>
  <si>
    <t>ZMET0100</t>
  </si>
  <si>
    <t xml:space="preserve">   Медаль металлическая Юбилярша 85 лет</t>
  </si>
  <si>
    <t>2000000017495</t>
  </si>
  <si>
    <t>Медаль пластиковая</t>
  </si>
  <si>
    <t>ZXX00125</t>
  </si>
  <si>
    <t xml:space="preserve">   Медаль (пластиковая) в ассортименте</t>
  </si>
  <si>
    <t>2000000013923</t>
  </si>
  <si>
    <t>ZX000053</t>
  </si>
  <si>
    <t xml:space="preserve">   Медаль (пластиковая) Герой</t>
  </si>
  <si>
    <t>4627081076647</t>
  </si>
  <si>
    <t>ZX000054</t>
  </si>
  <si>
    <t xml:space="preserve">   Медаль (пластиковая)  Гордость отечества</t>
  </si>
  <si>
    <t>4627081076463</t>
  </si>
  <si>
    <t>ZX000055</t>
  </si>
  <si>
    <t xml:space="preserve">   Медаль (пластиковая) Жених</t>
  </si>
  <si>
    <t>4627081076531</t>
  </si>
  <si>
    <t>ZXX00068</t>
  </si>
  <si>
    <t xml:space="preserve">   Медаль (пластиковая) За взятие себя в руки</t>
  </si>
  <si>
    <t>4627109927357</t>
  </si>
  <si>
    <t>ZXX00176</t>
  </si>
  <si>
    <t xml:space="preserve">   Медаль (пластиковая) За взятие юбилея 25 лет</t>
  </si>
  <si>
    <t>4627109928323</t>
  </si>
  <si>
    <t>ZXX00177</t>
  </si>
  <si>
    <t xml:space="preserve">   Медаль (пластиковая) За взятие юбилея 30</t>
  </si>
  <si>
    <t>4627109928330</t>
  </si>
  <si>
    <t>ZXX00178</t>
  </si>
  <si>
    <t xml:space="preserve">   Медаль (пластиковая) За взятие юбилея 35</t>
  </si>
  <si>
    <t>4627109928347</t>
  </si>
  <si>
    <t>ZXX00179</t>
  </si>
  <si>
    <t xml:space="preserve">   Медаль (пластиковая) За взятие юбилея 40</t>
  </si>
  <si>
    <t>4627109928354</t>
  </si>
  <si>
    <t>ZXX00180</t>
  </si>
  <si>
    <t xml:space="preserve">   Медаль (пластиковая) За взятие юбилея 45</t>
  </si>
  <si>
    <t>4627109928361</t>
  </si>
  <si>
    <t>ZXX00181</t>
  </si>
  <si>
    <t xml:space="preserve">   Медаль (пластиковая) За взятие юбилея 50</t>
  </si>
  <si>
    <t>4627109928378</t>
  </si>
  <si>
    <t>ZXX00182</t>
  </si>
  <si>
    <t xml:space="preserve">   Медаль (пластиковая) За взятие юбилея 55</t>
  </si>
  <si>
    <t>4627109928385</t>
  </si>
  <si>
    <t>ZXX00183</t>
  </si>
  <si>
    <t xml:space="preserve">   Медаль (пластиковая) За взятие юбилея 60</t>
  </si>
  <si>
    <t>4627109928392</t>
  </si>
  <si>
    <t>ZXX00184</t>
  </si>
  <si>
    <t xml:space="preserve">   Медаль (пластиковая) За взятие юбилея 65</t>
  </si>
  <si>
    <t>4627109928408</t>
  </si>
  <si>
    <t>ZXX00185</t>
  </si>
  <si>
    <t xml:space="preserve">   Медаль (пластиковая) За взятие юбилея 70</t>
  </si>
  <si>
    <t>4627109928415</t>
  </si>
  <si>
    <t>ZXX00186</t>
  </si>
  <si>
    <t xml:space="preserve">   Медаль (пластиковая) За взятие юбилея 75</t>
  </si>
  <si>
    <t>4627109928422</t>
  </si>
  <si>
    <t>ZXX00187</t>
  </si>
  <si>
    <t xml:space="preserve">   Медаль (пластиковая) За взятие юбилея 80</t>
  </si>
  <si>
    <t>4627109928439</t>
  </si>
  <si>
    <t>ZX000056</t>
  </si>
  <si>
    <t xml:space="preserve">   Медаль (пластиковая) За гостеприимство</t>
  </si>
  <si>
    <t>4627081078238</t>
  </si>
  <si>
    <t>ZX000057</t>
  </si>
  <si>
    <t xml:space="preserve">   Медаль (пластиковая) За победу</t>
  </si>
  <si>
    <t>4627081076296</t>
  </si>
  <si>
    <t>ZX000058</t>
  </si>
  <si>
    <t xml:space="preserve">   Медаль (пластиковая) За талант</t>
  </si>
  <si>
    <t>4627081076517</t>
  </si>
  <si>
    <t>ZX000059</t>
  </si>
  <si>
    <t xml:space="preserve">   Медаль (пластиковая) Здоровый образ жизни</t>
  </si>
  <si>
    <t>4627081076524</t>
  </si>
  <si>
    <t>ZX000060</t>
  </si>
  <si>
    <t xml:space="preserve">   Медаль (пластиковая) Именинник</t>
  </si>
  <si>
    <t>4627081076326</t>
  </si>
  <si>
    <t>ZX000061</t>
  </si>
  <si>
    <t xml:space="preserve">   Медаль (пластиковая) Именинница</t>
  </si>
  <si>
    <t>4627081076333</t>
  </si>
  <si>
    <t>ZX000062</t>
  </si>
  <si>
    <t xml:space="preserve">   Медаль (пластиковая) Лучшая жена</t>
  </si>
  <si>
    <t>4627081076449</t>
  </si>
  <si>
    <t>ZX000063</t>
  </si>
  <si>
    <t xml:space="preserve">   Медаль (пластиковая) Лучшая женщина</t>
  </si>
  <si>
    <t>4627081076593</t>
  </si>
  <si>
    <t>ZX000064</t>
  </si>
  <si>
    <t xml:space="preserve">   Медаль (пластиковая) Лучшая подруга</t>
  </si>
  <si>
    <t>4627081076630</t>
  </si>
  <si>
    <t>ZX000065</t>
  </si>
  <si>
    <t xml:space="preserve">   Медаль (пластиковая) Лучший друг</t>
  </si>
  <si>
    <t>4627081076586</t>
  </si>
  <si>
    <t>ZX000066</t>
  </si>
  <si>
    <t xml:space="preserve">   Медаль (пластиковая) Лучший любовник</t>
  </si>
  <si>
    <t>4627081076609</t>
  </si>
  <si>
    <t>ZX000067</t>
  </si>
  <si>
    <t xml:space="preserve">   Медаль (пластиковая) Лучший муж</t>
  </si>
  <si>
    <t>4627081076494</t>
  </si>
  <si>
    <t>ZX000068</t>
  </si>
  <si>
    <t xml:space="preserve">   Медаль (пластиковая) Лучший сотрудник</t>
  </si>
  <si>
    <t>4627081076470</t>
  </si>
  <si>
    <t>ZX000069</t>
  </si>
  <si>
    <t xml:space="preserve">   Медаль (пластиковая) Любимая бабушка</t>
  </si>
  <si>
    <t>4627081076340</t>
  </si>
  <si>
    <t>ZX000070</t>
  </si>
  <si>
    <t xml:space="preserve">   Медаль (пластиковая) Любимая дочка</t>
  </si>
  <si>
    <t>4627081076401</t>
  </si>
  <si>
    <t>ZX000071</t>
  </si>
  <si>
    <t xml:space="preserve">   Медаль (пластиковая) Любимая мама</t>
  </si>
  <si>
    <t>4627081076319</t>
  </si>
  <si>
    <t>ZX000072</t>
  </si>
  <si>
    <t xml:space="preserve">   Медаль (пластиковая) Любимая сестра</t>
  </si>
  <si>
    <t>4627081076579</t>
  </si>
  <si>
    <t>ZX000073</t>
  </si>
  <si>
    <t xml:space="preserve">   Медаль (пластиковая) Любимый брат</t>
  </si>
  <si>
    <t>4627081076562</t>
  </si>
  <si>
    <t>ZX000074</t>
  </si>
  <si>
    <t xml:space="preserve">   Медаль (пластиковая) Любимый дедушка</t>
  </si>
  <si>
    <t>4627081076357</t>
  </si>
  <si>
    <t>ZX000075</t>
  </si>
  <si>
    <t xml:space="preserve">   Медаль (пластиковая) Любимый папа</t>
  </si>
  <si>
    <t>4627081076302</t>
  </si>
  <si>
    <t>ZX000076</t>
  </si>
  <si>
    <t xml:space="preserve">   Медаль (пластиковая) Любимый сын</t>
  </si>
  <si>
    <t>4627081076395</t>
  </si>
  <si>
    <t>ZX000077</t>
  </si>
  <si>
    <t xml:space="preserve">   Медаль (пластиковая) Мастер золотые руки</t>
  </si>
  <si>
    <t>4627081076456</t>
  </si>
  <si>
    <t>ZX000078</t>
  </si>
  <si>
    <t xml:space="preserve">   Медаль (пластиковая) Молодожены</t>
  </si>
  <si>
    <t>4627081076623</t>
  </si>
  <si>
    <t>ZX000079</t>
  </si>
  <si>
    <t xml:space="preserve">   Медаль (пластиковая) Настоящий мужчина</t>
  </si>
  <si>
    <t>4627081076500</t>
  </si>
  <si>
    <t>ZX000080</t>
  </si>
  <si>
    <t xml:space="preserve">   Медаль (пластиковая) Невеста</t>
  </si>
  <si>
    <t>4627081076548</t>
  </si>
  <si>
    <t>ZX000081</t>
  </si>
  <si>
    <t xml:space="preserve">   Медаль (пластиковая) Оптимист</t>
  </si>
  <si>
    <t>2000000014005</t>
  </si>
  <si>
    <t>ZX000082</t>
  </si>
  <si>
    <t xml:space="preserve">   Медаль (пластиковая) Оптимистка</t>
  </si>
  <si>
    <t>4627081076425</t>
  </si>
  <si>
    <t>ZX000083</t>
  </si>
  <si>
    <t xml:space="preserve">   Медаль (пластиковая) Покоритель автотрасс</t>
  </si>
  <si>
    <t>2000000014012</t>
  </si>
  <si>
    <t>ZX000084</t>
  </si>
  <si>
    <t xml:space="preserve">   Медаль (пластиковая) Прирожденный руководитель</t>
  </si>
  <si>
    <t>2000000014029</t>
  </si>
  <si>
    <t>ZX000085</t>
  </si>
  <si>
    <t xml:space="preserve">   Медаль (пластиковая)  Реальный пацан</t>
  </si>
  <si>
    <t>2000000014036</t>
  </si>
  <si>
    <t>ZX000087</t>
  </si>
  <si>
    <t xml:space="preserve">   Медаль (пластиковая) Свидетель</t>
  </si>
  <si>
    <t>4627081076661</t>
  </si>
  <si>
    <t>ZX000088</t>
  </si>
  <si>
    <t xml:space="preserve">   Медаль (пластиковая) Свидетельница</t>
  </si>
  <si>
    <t>4627081076678</t>
  </si>
  <si>
    <t>ZXX00052</t>
  </si>
  <si>
    <t xml:space="preserve">   Медаль (пластиковая) Хорошему человеку</t>
  </si>
  <si>
    <t>4627096541406</t>
  </si>
  <si>
    <t>ZX000091</t>
  </si>
  <si>
    <t xml:space="preserve">   Медаль (пластиковая) Юбиляр</t>
  </si>
  <si>
    <t>4627081076364</t>
  </si>
  <si>
    <t>ZX000092</t>
  </si>
  <si>
    <t xml:space="preserve">   Медаль (пластиковая) Юбилярша</t>
  </si>
  <si>
    <t>4627081076371</t>
  </si>
  <si>
    <t xml:space="preserve"> </t>
  </si>
  <si>
    <r>
      <rPr>
        <sz val="9"/>
        <rFont val="Arial"/>
      </rPr>
      <t>ZMET00036</t>
    </r>
  </si>
</sst>
</file>

<file path=xl/styles.xml><?xml version="1.0" encoding="utf-8"?>
<styleSheet xmlns="http://schemas.openxmlformats.org/spreadsheetml/2006/main">
  <numFmts count="3">
    <numFmt numFmtId="0" formatCode="General"/>
    <numFmt numFmtId="14" formatCode="dd\.mm\.yyyy"/>
    <numFmt numFmtId="2" formatCode="0.00"/>
  </numFmts>
  <fonts count="9">
    <font>
      <name val="Calibri"/>
      <sz val="11"/>
    </font>
    <font>
      <name val="Arial"/>
      <b/>
      <charset val="204"/>
      <sz val="10"/>
    </font>
    <font>
      <name val="Arial"/>
      <charset val="204"/>
      <sz val="9"/>
    </font>
    <font>
      <name val="Arial"/>
      <b/>
      <charset val="204"/>
      <sz val="10"/>
    </font>
    <font>
      <name val="Arial"/>
      <b/>
      <charset val="204"/>
      <sz val="9"/>
    </font>
    <font>
      <name val="Calibri"/>
      <charset val="204"/>
      <sz val="11"/>
      <color rgb="FF000000"/>
    </font>
    <font>
      <name val="Arial"/>
      <i/>
      <charset val="204"/>
      <sz val="9"/>
      <color indexed="8"/>
    </font>
    <font>
      <name val="Arial"/>
      <charset val="204"/>
      <sz val="10"/>
    </font>
    <font>
      <name val="Arial"/>
      <sz val="9"/>
    </font>
  </fonts>
  <fills count="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rgb="FFBFBFBF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rgb="FFD8D8D8"/>
        <bgColor indexed="64"/>
      </patternFill>
    </fill>
    <fill>
      <patternFill patternType="none"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>
      <alignment vertical="center"/>
    </xf>
  </cellStyleXfs>
  <cellXfs count="22">
    <xf numFmtId="0" fontId="0" fillId="0" borderId="0" xfId="0">
      <alignment vertical="center"/>
    </xf>
    <xf numFmtId="0" fontId="1" fillId="0" borderId="0" xfId="0" applyFont="1" applyAlignment="1">
      <alignment vertical="bottom"/>
    </xf>
    <xf numFmtId="14" fontId="1" fillId="0" borderId="0" xfId="0" applyNumberFormat="1" applyFont="1" applyAlignment="1">
      <alignment vertical="bottom"/>
    </xf>
    <xf numFmtId="0" fontId="2" fillId="0" borderId="0" xfId="0" applyFont="1" applyAlignment="1">
      <alignment vertical="bottom"/>
    </xf>
    <xf numFmtId="14" fontId="2" fillId="0" borderId="0" xfId="0" applyNumberFormat="1" applyFont="1" applyAlignment="1">
      <alignment horizontal="left" vertical="bottom"/>
    </xf>
    <xf numFmtId="0" fontId="3" fillId="0" borderId="0" xfId="0" applyFont="1" applyAlignment="1">
      <alignment vertical="bottom"/>
    </xf>
    <xf numFmtId="0" fontId="4" fillId="2" borderId="1" xfId="0" applyFont="1" applyFill="1" applyBorder="1" applyAlignment="1">
      <alignment horizontal="center" vertical="bottom"/>
    </xf>
    <xf numFmtId="0" fontId="4" fillId="2" borderId="2" xfId="0" applyFont="1" applyFill="1" applyBorder="1" applyAlignment="1">
      <alignment horizontal="center" vertical="bottom"/>
    </xf>
    <xf numFmtId="0" fontId="4" fillId="2" borderId="3" xfId="0" applyFont="1" applyFill="1" applyBorder="1" applyAlignment="1">
      <alignment horizontal="center" vertical="bottom"/>
    </xf>
    <xf numFmtId="0" fontId="4" fillId="2" borderId="2" xfId="0" applyFont="1" applyFill="1" applyBorder="1" applyAlignment="1">
      <alignment horizontal="center" vertical="bottom"/>
    </xf>
    <xf numFmtId="0" fontId="5" fillId="3" borderId="4" xfId="0" applyFill="1" applyBorder="1" applyAlignment="1">
      <alignment horizontal="center" vertical="bottom"/>
    </xf>
    <xf numFmtId="0" fontId="6" fillId="4" borderId="2" xfId="0" applyFont="1" applyFill="1" applyBorder="1" applyAlignment="1">
      <alignment horizontal="left" vertical="center"/>
    </xf>
    <xf numFmtId="0" fontId="6" fillId="4" borderId="5" xfId="0" applyFont="1" applyFill="1" applyBorder="1" applyAlignment="1">
      <alignment horizontal="left" vertical="center"/>
    </xf>
    <xf numFmtId="0" fontId="5" fillId="5" borderId="4" xfId="0" applyFill="1" applyBorder="1" applyAlignment="1">
      <alignment vertical="bottom"/>
    </xf>
    <xf numFmtId="0" fontId="5" fillId="0" borderId="4" xfId="0" applyBorder="1" applyAlignment="1">
      <alignment vertical="bottom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/>
    </xf>
    <xf numFmtId="0" fontId="7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2" fontId="2" fillId="0" borderId="2" xfId="0" applyNumberFormat="1" applyFont="1" applyBorder="1" applyAlignment="1">
      <alignment horizontal="right" vertical="center"/>
    </xf>
    <xf numFmtId="0" fontId="8" fillId="6" borderId="6" xfId="0" applyNumberFormat="1" applyFont="1" applyFill="1" applyBorder="1" applyAlignment="1">
      <alignment horizontal="center" vertical="center"/>
    </xf>
    <xf numFmtId="0" fontId="5" fillId="0" borderId="0" xfId="0" applyAlignment="1">
      <alignment vertical="bottom"/>
    </xf>
  </cellXfs>
  <cellStyles count="1">
    <cellStyle name="常规" xfId="0" builtinId="0"/>
  </cellStyles>
  <dxfs count="0"/>
  <tableStyles defaultTableStyle="TableStyleMedium2" defaultPivotStyle="PivotStyleLight16" count="0"/>
</styleSheet>
</file>

<file path=xl/_rels/cellimages.xml.rels><?xml version="1.0" encoding="UTF-8" standalone="yes"?>
<Relationships xmlns="http://schemas.openxmlformats.org/package/2006/relationships"><Relationship Id="rId1" Type="http://schemas.openxmlformats.org/officeDocument/2006/relationships/image" Target="media/image172.png"/><Relationship Id="rId2" Type="http://schemas.openxmlformats.org/officeDocument/2006/relationships/image" Target="media/image102.png"/><Relationship Id="rId3" Type="http://schemas.openxmlformats.org/officeDocument/2006/relationships/image" Target="media/image254.png"/><Relationship Id="rId4" Type="http://schemas.openxmlformats.org/officeDocument/2006/relationships/image" Target="media/image209.png"/><Relationship Id="rId5" Type="http://schemas.openxmlformats.org/officeDocument/2006/relationships/image" Target="media/image133.png"/><Relationship Id="rId6" Type="http://schemas.openxmlformats.org/officeDocument/2006/relationships/image" Target="media/image253.png"/><Relationship Id="rId7" Type="http://schemas.openxmlformats.org/officeDocument/2006/relationships/image" Target="media/image259.png"/><Relationship Id="rId8" Type="http://schemas.openxmlformats.org/officeDocument/2006/relationships/image" Target="media/image126.png"/><Relationship Id="rId9" Type="http://schemas.openxmlformats.org/officeDocument/2006/relationships/image" Target="media/image272.png"/><Relationship Id="rId10" Type="http://schemas.openxmlformats.org/officeDocument/2006/relationships/image" Target="media/image257.png"/><Relationship Id="rId11" Type="http://schemas.openxmlformats.org/officeDocument/2006/relationships/image" Target="media/image217.png"/><Relationship Id="rId12" Type="http://schemas.openxmlformats.org/officeDocument/2006/relationships/image" Target="media/image212.png"/><Relationship Id="rId13" Type="http://schemas.openxmlformats.org/officeDocument/2006/relationships/image" Target="media/image115.png"/><Relationship Id="rId14" Type="http://schemas.openxmlformats.org/officeDocument/2006/relationships/image" Target="media/image162.png"/><Relationship Id="rId15" Type="http://schemas.openxmlformats.org/officeDocument/2006/relationships/image" Target="media/image106.png"/><Relationship Id="rId16" Type="http://schemas.openxmlformats.org/officeDocument/2006/relationships/image" Target="media/image171.png"/><Relationship Id="rId17" Type="http://schemas.openxmlformats.org/officeDocument/2006/relationships/image" Target="media/image219.png"/><Relationship Id="rId18" Type="http://schemas.openxmlformats.org/officeDocument/2006/relationships/image" Target="media/image211.png"/><Relationship Id="rId19" Type="http://schemas.openxmlformats.org/officeDocument/2006/relationships/image" Target="media/image117.png"/><Relationship Id="rId20" Type="http://schemas.openxmlformats.org/officeDocument/2006/relationships/image" Target="media/image232.png"/><Relationship Id="rId21" Type="http://schemas.openxmlformats.org/officeDocument/2006/relationships/image" Target="media/image226.png"/><Relationship Id="rId22" Type="http://schemas.openxmlformats.org/officeDocument/2006/relationships/image" Target="media/image198.png"/><Relationship Id="rId23" Type="http://schemas.openxmlformats.org/officeDocument/2006/relationships/image" Target="media/image118.png"/><Relationship Id="rId24" Type="http://schemas.openxmlformats.org/officeDocument/2006/relationships/image" Target="media/image95.png"/><Relationship Id="rId25" Type="http://schemas.openxmlformats.org/officeDocument/2006/relationships/image" Target="media/image175.png"/><Relationship Id="rId26" Type="http://schemas.openxmlformats.org/officeDocument/2006/relationships/image" Target="media/image159.png"/><Relationship Id="rId27" Type="http://schemas.openxmlformats.org/officeDocument/2006/relationships/image" Target="media/image265.png"/><Relationship Id="rId28" Type="http://schemas.openxmlformats.org/officeDocument/2006/relationships/image" Target="media/image124.png"/><Relationship Id="rId29" Type="http://schemas.openxmlformats.org/officeDocument/2006/relationships/image" Target="media/image119.png"/><Relationship Id="rId30" Type="http://schemas.openxmlformats.org/officeDocument/2006/relationships/image" Target="media/image264.png"/><Relationship Id="rId31" Type="http://schemas.openxmlformats.org/officeDocument/2006/relationships/image" Target="media/image229.png"/><Relationship Id="rId32" Type="http://schemas.openxmlformats.org/officeDocument/2006/relationships/image" Target="media/image225.png"/><Relationship Id="rId33" Type="http://schemas.openxmlformats.org/officeDocument/2006/relationships/image" Target="media/image231.png"/><Relationship Id="rId34" Type="http://schemas.openxmlformats.org/officeDocument/2006/relationships/image" Target="media/image206.png"/><Relationship Id="rId35" Type="http://schemas.openxmlformats.org/officeDocument/2006/relationships/image" Target="media/image195.png"/><Relationship Id="rId36" Type="http://schemas.openxmlformats.org/officeDocument/2006/relationships/image" Target="media/image168.png"/><Relationship Id="rId37" Type="http://schemas.openxmlformats.org/officeDocument/2006/relationships/image" Target="media/image114.png"/><Relationship Id="rId38" Type="http://schemas.openxmlformats.org/officeDocument/2006/relationships/image" Target="media/image110.png"/><Relationship Id="rId39" Type="http://schemas.openxmlformats.org/officeDocument/2006/relationships/image" Target="media/image201.png"/><Relationship Id="rId40" Type="http://schemas.openxmlformats.org/officeDocument/2006/relationships/image" Target="media/image122.png"/><Relationship Id="rId41" Type="http://schemas.openxmlformats.org/officeDocument/2006/relationships/image" Target="media/image101.png"/><Relationship Id="rId42" Type="http://schemas.openxmlformats.org/officeDocument/2006/relationships/image" Target="media/image177.png"/><Relationship Id="rId43" Type="http://schemas.openxmlformats.org/officeDocument/2006/relationships/image" Target="media/image233.png"/><Relationship Id="rId44" Type="http://schemas.openxmlformats.org/officeDocument/2006/relationships/image" Target="media/image128.png"/><Relationship Id="rId45" Type="http://schemas.openxmlformats.org/officeDocument/2006/relationships/image" Target="media/image125.png"/><Relationship Id="rId46" Type="http://schemas.openxmlformats.org/officeDocument/2006/relationships/image" Target="media/image121.png"/><Relationship Id="rId47" Type="http://schemas.openxmlformats.org/officeDocument/2006/relationships/image" Target="media/image261.png"/><Relationship Id="rId48" Type="http://schemas.openxmlformats.org/officeDocument/2006/relationships/image" Target="media/image220.png"/><Relationship Id="rId49" Type="http://schemas.openxmlformats.org/officeDocument/2006/relationships/image" Target="media/image180.png"/><Relationship Id="rId50" Type="http://schemas.openxmlformats.org/officeDocument/2006/relationships/image" Target="media/image255.png"/><Relationship Id="rId51" Type="http://schemas.openxmlformats.org/officeDocument/2006/relationships/image" Target="media/image196.png"/><Relationship Id="rId52" Type="http://schemas.openxmlformats.org/officeDocument/2006/relationships/image" Target="media/image203.png"/><Relationship Id="rId53" Type="http://schemas.openxmlformats.org/officeDocument/2006/relationships/image" Target="media/image189.png"/><Relationship Id="rId54" Type="http://schemas.openxmlformats.org/officeDocument/2006/relationships/image" Target="media/image246.png"/><Relationship Id="rId55" Type="http://schemas.openxmlformats.org/officeDocument/2006/relationships/image" Target="media/image111.png"/><Relationship Id="rId56" Type="http://schemas.openxmlformats.org/officeDocument/2006/relationships/image" Target="media/image245.png"/><Relationship Id="rId57" Type="http://schemas.openxmlformats.org/officeDocument/2006/relationships/image" Target="media/image131.png"/><Relationship Id="rId58" Type="http://schemas.openxmlformats.org/officeDocument/2006/relationships/image" Target="media/image243.png"/><Relationship Id="rId59" Type="http://schemas.openxmlformats.org/officeDocument/2006/relationships/image" Target="media/image100.png"/><Relationship Id="rId60" Type="http://schemas.openxmlformats.org/officeDocument/2006/relationships/image" Target="media/image268.png"/><Relationship Id="rId61" Type="http://schemas.openxmlformats.org/officeDocument/2006/relationships/image" Target="media/image194.png"/><Relationship Id="rId62" Type="http://schemas.openxmlformats.org/officeDocument/2006/relationships/image" Target="media/image147.png"/><Relationship Id="rId63" Type="http://schemas.openxmlformats.org/officeDocument/2006/relationships/image" Target="media/image224.png"/><Relationship Id="rId64" Type="http://schemas.openxmlformats.org/officeDocument/2006/relationships/image" Target="media/image200.png"/><Relationship Id="rId65" Type="http://schemas.openxmlformats.org/officeDocument/2006/relationships/image" Target="media/image169.png"/><Relationship Id="rId66" Type="http://schemas.openxmlformats.org/officeDocument/2006/relationships/image" Target="media/image193.png"/><Relationship Id="rId67" Type="http://schemas.openxmlformats.org/officeDocument/2006/relationships/image" Target="media/image143.png"/><Relationship Id="rId68" Type="http://schemas.openxmlformats.org/officeDocument/2006/relationships/image" Target="media/image235.png"/><Relationship Id="rId69" Type="http://schemas.openxmlformats.org/officeDocument/2006/relationships/image" Target="media/image210.png"/><Relationship Id="rId70" Type="http://schemas.openxmlformats.org/officeDocument/2006/relationships/image" Target="media/image207.png"/><Relationship Id="rId71" Type="http://schemas.openxmlformats.org/officeDocument/2006/relationships/image" Target="media/image165.png"/><Relationship Id="rId72" Type="http://schemas.openxmlformats.org/officeDocument/2006/relationships/image" Target="media/image241.png"/><Relationship Id="rId73" Type="http://schemas.openxmlformats.org/officeDocument/2006/relationships/image" Target="media/image208.png"/><Relationship Id="rId74" Type="http://schemas.openxmlformats.org/officeDocument/2006/relationships/image" Target="media/image223.png"/><Relationship Id="rId75" Type="http://schemas.openxmlformats.org/officeDocument/2006/relationships/image" Target="media/image270.png"/><Relationship Id="rId76" Type="http://schemas.openxmlformats.org/officeDocument/2006/relationships/image" Target="media/image135.png"/><Relationship Id="rId77" Type="http://schemas.openxmlformats.org/officeDocument/2006/relationships/image" Target="media/image144.png"/><Relationship Id="rId78" Type="http://schemas.openxmlformats.org/officeDocument/2006/relationships/image" Target="media/image248.png"/><Relationship Id="rId79" Type="http://schemas.openxmlformats.org/officeDocument/2006/relationships/image" Target="media/image242.png"/><Relationship Id="rId80" Type="http://schemas.openxmlformats.org/officeDocument/2006/relationships/image" Target="media/image192.png"/><Relationship Id="rId81" Type="http://schemas.openxmlformats.org/officeDocument/2006/relationships/image" Target="media/image221.png"/><Relationship Id="rId82" Type="http://schemas.openxmlformats.org/officeDocument/2006/relationships/image" Target="media/image230.png"/><Relationship Id="rId83" Type="http://schemas.openxmlformats.org/officeDocument/2006/relationships/image" Target="media/image155.png"/><Relationship Id="rId84" Type="http://schemas.openxmlformats.org/officeDocument/2006/relationships/image" Target="media/image178.png"/><Relationship Id="rId85" Type="http://schemas.openxmlformats.org/officeDocument/2006/relationships/image" Target="media/image271.png"/><Relationship Id="rId86" Type="http://schemas.openxmlformats.org/officeDocument/2006/relationships/image" Target="media/image202.png"/><Relationship Id="rId87" Type="http://schemas.openxmlformats.org/officeDocument/2006/relationships/image" Target="media/image98.png"/><Relationship Id="rId88" Type="http://schemas.openxmlformats.org/officeDocument/2006/relationships/image" Target="media/image239.png"/><Relationship Id="rId89" Type="http://schemas.openxmlformats.org/officeDocument/2006/relationships/image" Target="media/image158.png"/><Relationship Id="rId90" Type="http://schemas.openxmlformats.org/officeDocument/2006/relationships/image" Target="media/image153.png"/><Relationship Id="rId91" Type="http://schemas.openxmlformats.org/officeDocument/2006/relationships/image" Target="media/image199.png"/><Relationship Id="rId92" Type="http://schemas.openxmlformats.org/officeDocument/2006/relationships/image" Target="media/image127.png"/><Relationship Id="rId93" Type="http://schemas.openxmlformats.org/officeDocument/2006/relationships/image" Target="media/image186.png"/><Relationship Id="rId94" Type="http://schemas.openxmlformats.org/officeDocument/2006/relationships/image" Target="media/image191.png"/><Relationship Id="rId95" Type="http://schemas.openxmlformats.org/officeDocument/2006/relationships/image" Target="media/image105.png"/><Relationship Id="rId96" Type="http://schemas.openxmlformats.org/officeDocument/2006/relationships/image" Target="media/image216.png"/><Relationship Id="rId97" Type="http://schemas.openxmlformats.org/officeDocument/2006/relationships/image" Target="media/image157.png"/><Relationship Id="rId98" Type="http://schemas.openxmlformats.org/officeDocument/2006/relationships/image" Target="media/image163.png"/><Relationship Id="rId99" Type="http://schemas.openxmlformats.org/officeDocument/2006/relationships/image" Target="media/image141.png"/><Relationship Id="rId100" Type="http://schemas.openxmlformats.org/officeDocument/2006/relationships/image" Target="media/image164.png"/><Relationship Id="rId101" Type="http://schemas.openxmlformats.org/officeDocument/2006/relationships/image" Target="media/image166.png"/><Relationship Id="rId102" Type="http://schemas.openxmlformats.org/officeDocument/2006/relationships/image" Target="media/image138.png"/><Relationship Id="rId103" Type="http://schemas.openxmlformats.org/officeDocument/2006/relationships/image" Target="media/image92.png"/><Relationship Id="rId104" Type="http://schemas.openxmlformats.org/officeDocument/2006/relationships/image" Target="media/image93.png"/><Relationship Id="rId105" Type="http://schemas.openxmlformats.org/officeDocument/2006/relationships/image" Target="media/image150.png"/><Relationship Id="rId106" Type="http://schemas.openxmlformats.org/officeDocument/2006/relationships/image" Target="media/image109.png"/><Relationship Id="rId107" Type="http://schemas.openxmlformats.org/officeDocument/2006/relationships/image" Target="media/image266.png"/><Relationship Id="rId108" Type="http://schemas.openxmlformats.org/officeDocument/2006/relationships/image" Target="media/image218.png"/><Relationship Id="rId109" Type="http://schemas.openxmlformats.org/officeDocument/2006/relationships/image" Target="media/image103.png"/><Relationship Id="rId110" Type="http://schemas.openxmlformats.org/officeDocument/2006/relationships/image" Target="media/image123.png"/><Relationship Id="rId111" Type="http://schemas.openxmlformats.org/officeDocument/2006/relationships/image" Target="media/image236.png"/><Relationship Id="rId112" Type="http://schemas.openxmlformats.org/officeDocument/2006/relationships/image" Target="media/image113.png"/><Relationship Id="rId113" Type="http://schemas.openxmlformats.org/officeDocument/2006/relationships/image" Target="media/image151.png"/><Relationship Id="rId114" Type="http://schemas.openxmlformats.org/officeDocument/2006/relationships/image" Target="media/image190.png"/><Relationship Id="rId115" Type="http://schemas.openxmlformats.org/officeDocument/2006/relationships/image" Target="media/image187.png"/><Relationship Id="rId116" Type="http://schemas.openxmlformats.org/officeDocument/2006/relationships/image" Target="media/image269.png"/><Relationship Id="rId117" Type="http://schemas.openxmlformats.org/officeDocument/2006/relationships/image" Target="media/image184.png"/><Relationship Id="rId118" Type="http://schemas.openxmlformats.org/officeDocument/2006/relationships/image" Target="media/image129.png"/><Relationship Id="rId119" Type="http://schemas.openxmlformats.org/officeDocument/2006/relationships/image" Target="media/image258.png"/><Relationship Id="rId120" Type="http://schemas.openxmlformats.org/officeDocument/2006/relationships/image" Target="media/image188.png"/><Relationship Id="rId121" Type="http://schemas.openxmlformats.org/officeDocument/2006/relationships/image" Target="media/image174.png"/><Relationship Id="rId122" Type="http://schemas.openxmlformats.org/officeDocument/2006/relationships/image" Target="media/image249.png"/><Relationship Id="rId123" Type="http://schemas.openxmlformats.org/officeDocument/2006/relationships/image" Target="media/image238.png"/><Relationship Id="rId124" Type="http://schemas.openxmlformats.org/officeDocument/2006/relationships/image" Target="media/image152.png"/><Relationship Id="rId125" Type="http://schemas.openxmlformats.org/officeDocument/2006/relationships/image" Target="media/image267.png"/><Relationship Id="rId126" Type="http://schemas.openxmlformats.org/officeDocument/2006/relationships/image" Target="media/image145.png"/><Relationship Id="rId127" Type="http://schemas.openxmlformats.org/officeDocument/2006/relationships/image" Target="media/image205.png"/><Relationship Id="rId128" Type="http://schemas.openxmlformats.org/officeDocument/2006/relationships/image" Target="media/image104.png"/><Relationship Id="rId129" Type="http://schemas.openxmlformats.org/officeDocument/2006/relationships/image" Target="media/image204.png"/><Relationship Id="rId130" Type="http://schemas.openxmlformats.org/officeDocument/2006/relationships/image" Target="media/image130.png"/><Relationship Id="rId131" Type="http://schemas.openxmlformats.org/officeDocument/2006/relationships/image" Target="media/image146.png"/><Relationship Id="rId132" Type="http://schemas.openxmlformats.org/officeDocument/2006/relationships/image" Target="media/image154.png"/><Relationship Id="rId133" Type="http://schemas.openxmlformats.org/officeDocument/2006/relationships/image" Target="media/image214.png"/><Relationship Id="rId134" Type="http://schemas.openxmlformats.org/officeDocument/2006/relationships/image" Target="media/image137.png"/><Relationship Id="rId135" Type="http://schemas.openxmlformats.org/officeDocument/2006/relationships/image" Target="media/image213.png"/><Relationship Id="rId136" Type="http://schemas.openxmlformats.org/officeDocument/2006/relationships/image" Target="media/image252.png"/><Relationship Id="rId137" Type="http://schemas.openxmlformats.org/officeDocument/2006/relationships/image" Target="media/image197.png"/><Relationship Id="rId138" Type="http://schemas.openxmlformats.org/officeDocument/2006/relationships/image" Target="media/image149.png"/><Relationship Id="rId139" Type="http://schemas.openxmlformats.org/officeDocument/2006/relationships/image" Target="media/image160.png"/><Relationship Id="rId140" Type="http://schemas.openxmlformats.org/officeDocument/2006/relationships/image" Target="media/image251.png"/><Relationship Id="rId141" Type="http://schemas.openxmlformats.org/officeDocument/2006/relationships/image" Target="media/image108.png"/><Relationship Id="rId142" Type="http://schemas.openxmlformats.org/officeDocument/2006/relationships/image" Target="media/image136.png"/><Relationship Id="rId143" Type="http://schemas.openxmlformats.org/officeDocument/2006/relationships/image" Target="media/image170.png"/><Relationship Id="rId144" Type="http://schemas.openxmlformats.org/officeDocument/2006/relationships/image" Target="media/image237.png"/><Relationship Id="rId145" Type="http://schemas.openxmlformats.org/officeDocument/2006/relationships/image" Target="media/image173.png"/><Relationship Id="rId146" Type="http://schemas.openxmlformats.org/officeDocument/2006/relationships/image" Target="media/image156.png"/><Relationship Id="rId147" Type="http://schemas.openxmlformats.org/officeDocument/2006/relationships/image" Target="media/image250.png"/><Relationship Id="rId148" Type="http://schemas.openxmlformats.org/officeDocument/2006/relationships/image" Target="media/image134.png"/><Relationship Id="rId149" Type="http://schemas.openxmlformats.org/officeDocument/2006/relationships/image" Target="media/image185.png"/><Relationship Id="rId150" Type="http://schemas.openxmlformats.org/officeDocument/2006/relationships/image" Target="media/image244.png"/><Relationship Id="rId151" Type="http://schemas.openxmlformats.org/officeDocument/2006/relationships/image" Target="media/image240.png"/><Relationship Id="rId152" Type="http://schemas.openxmlformats.org/officeDocument/2006/relationships/image" Target="media/image97.png"/><Relationship Id="rId153" Type="http://schemas.openxmlformats.org/officeDocument/2006/relationships/image" Target="media/image94.png"/><Relationship Id="rId154" Type="http://schemas.openxmlformats.org/officeDocument/2006/relationships/image" Target="media/image90.png"/><Relationship Id="rId155" Type="http://schemas.openxmlformats.org/officeDocument/2006/relationships/image" Target="media/image179.png"/><Relationship Id="rId156" Type="http://schemas.openxmlformats.org/officeDocument/2006/relationships/image" Target="media/image227.png"/><Relationship Id="rId157" Type="http://schemas.openxmlformats.org/officeDocument/2006/relationships/image" Target="media/image167.png"/><Relationship Id="rId158" Type="http://schemas.openxmlformats.org/officeDocument/2006/relationships/image" Target="media/image263.png"/><Relationship Id="rId159" Type="http://schemas.openxmlformats.org/officeDocument/2006/relationships/image" Target="media/image262.png"/><Relationship Id="rId160" Type="http://schemas.openxmlformats.org/officeDocument/2006/relationships/image" Target="media/image161.png"/><Relationship Id="rId161" Type="http://schemas.openxmlformats.org/officeDocument/2006/relationships/image" Target="media/image176.png"/><Relationship Id="rId162" Type="http://schemas.openxmlformats.org/officeDocument/2006/relationships/image" Target="media/image140.png"/><Relationship Id="rId163" Type="http://schemas.openxmlformats.org/officeDocument/2006/relationships/image" Target="media/image142.png"/><Relationship Id="rId164" Type="http://schemas.openxmlformats.org/officeDocument/2006/relationships/image" Target="media/image112.png"/><Relationship Id="rId165" Type="http://schemas.openxmlformats.org/officeDocument/2006/relationships/image" Target="media/image256.png"/><Relationship Id="rId166" Type="http://schemas.openxmlformats.org/officeDocument/2006/relationships/image" Target="media/image247.png"/><Relationship Id="rId167" Type="http://schemas.openxmlformats.org/officeDocument/2006/relationships/image" Target="media/image260.png"/><Relationship Id="rId168" Type="http://schemas.openxmlformats.org/officeDocument/2006/relationships/image" Target="media/image222.png"/><Relationship Id="rId169" Type="http://schemas.openxmlformats.org/officeDocument/2006/relationships/image" Target="media/image183.png"/><Relationship Id="rId170" Type="http://schemas.openxmlformats.org/officeDocument/2006/relationships/image" Target="media/image215.png"/><Relationship Id="rId171" Type="http://schemas.openxmlformats.org/officeDocument/2006/relationships/image" Target="media/image107.png"/><Relationship Id="rId172" Type="http://schemas.openxmlformats.org/officeDocument/2006/relationships/image" Target="media/image116.png"/><Relationship Id="rId173" Type="http://schemas.openxmlformats.org/officeDocument/2006/relationships/image" Target="media/image228.png"/><Relationship Id="rId174" Type="http://schemas.openxmlformats.org/officeDocument/2006/relationships/image" Target="media/image132.png"/><Relationship Id="rId175" Type="http://schemas.openxmlformats.org/officeDocument/2006/relationships/image" Target="media/image181.png"/><Relationship Id="rId176" Type="http://schemas.openxmlformats.org/officeDocument/2006/relationships/image" Target="media/image139.png"/><Relationship Id="rId177" Type="http://schemas.openxmlformats.org/officeDocument/2006/relationships/image" Target="media/image234.png"/><Relationship Id="rId178" Type="http://schemas.openxmlformats.org/officeDocument/2006/relationships/image" Target="media/image148.png"/><Relationship Id="rId179" Type="http://schemas.openxmlformats.org/officeDocument/2006/relationships/image" Target="media/image120.png"/><Relationship Id="rId180" Type="http://schemas.openxmlformats.org/officeDocument/2006/relationships/image" Target="media/image182.png"/><Relationship Id="rId181" Type="http://schemas.openxmlformats.org/officeDocument/2006/relationships/image" Target="media/image99.png"/><Relationship Id="rId182" Type="http://schemas.openxmlformats.org/officeDocument/2006/relationships/image" Target="media/image96.png"/></Relationships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worksheet" Target="worksheets/sheet1.xml"/><Relationship Id="rId2" Type="http://www.wps.cn/officeDocument/2020/cellImage" Target="cellimages.xml"/><Relationship Id="rId3" Type="http://schemas.openxmlformats.org/officeDocument/2006/relationships/sharedStrings" Target="sharedStrings.xml"/><Relationship Id="rId4" Type="http://schemas.openxmlformats.org/officeDocument/2006/relationships/styles" Target="styles.xml"/><Relationship Id="rId5" Type="http://schemas.openxmlformats.org/officeDocument/2006/relationships/theme" Target="theme/theme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image0.jpeg"/><Relationship Id="rId2" Type="http://schemas.openxmlformats.org/officeDocument/2006/relationships/image" Target="../media/image1.jpeg"/><Relationship Id="rId3" Type="http://schemas.openxmlformats.org/officeDocument/2006/relationships/image" Target="../media/image2.jpeg"/><Relationship Id="rId4" Type="http://schemas.openxmlformats.org/officeDocument/2006/relationships/image" Target="../media/image3.jpeg"/><Relationship Id="rId5" Type="http://schemas.openxmlformats.org/officeDocument/2006/relationships/image" Target="../media/image4.jpeg"/><Relationship Id="rId6" Type="http://schemas.openxmlformats.org/officeDocument/2006/relationships/image" Target="../media/image5.jpeg"/><Relationship Id="rId7" Type="http://schemas.openxmlformats.org/officeDocument/2006/relationships/image" Target="../media/image6.jpeg"/><Relationship Id="rId8" Type="http://schemas.openxmlformats.org/officeDocument/2006/relationships/image" Target="../media/image7.jpeg"/><Relationship Id="rId9" Type="http://schemas.openxmlformats.org/officeDocument/2006/relationships/image" Target="../media/image8.jpeg"/><Relationship Id="rId10" Type="http://schemas.openxmlformats.org/officeDocument/2006/relationships/image" Target="../media/image9.jpeg"/><Relationship Id="rId11" Type="http://schemas.openxmlformats.org/officeDocument/2006/relationships/image" Target="../media/image10.jpeg"/><Relationship Id="rId12" Type="http://schemas.openxmlformats.org/officeDocument/2006/relationships/image" Target="../media/image11.jpeg"/><Relationship Id="rId13" Type="http://schemas.openxmlformats.org/officeDocument/2006/relationships/image" Target="../media/image12.jpeg"/><Relationship Id="rId14" Type="http://schemas.openxmlformats.org/officeDocument/2006/relationships/image" Target="../media/image13.jpeg"/><Relationship Id="rId15" Type="http://schemas.openxmlformats.org/officeDocument/2006/relationships/image" Target="../media/image14.jpeg"/><Relationship Id="rId16" Type="http://schemas.openxmlformats.org/officeDocument/2006/relationships/image" Target="../media/image15.jpeg"/><Relationship Id="rId17" Type="http://schemas.openxmlformats.org/officeDocument/2006/relationships/image" Target="../media/image16.jpeg"/><Relationship Id="rId18" Type="http://schemas.openxmlformats.org/officeDocument/2006/relationships/image" Target="../media/image17.jpeg"/><Relationship Id="rId19" Type="http://schemas.openxmlformats.org/officeDocument/2006/relationships/image" Target="../media/image18.jpeg"/><Relationship Id="rId20" Type="http://schemas.openxmlformats.org/officeDocument/2006/relationships/image" Target="../media/image19.jpeg"/><Relationship Id="rId21" Type="http://schemas.openxmlformats.org/officeDocument/2006/relationships/image" Target="../media/image20.jpeg"/><Relationship Id="rId22" Type="http://schemas.openxmlformats.org/officeDocument/2006/relationships/image" Target="../media/image21.jpeg"/><Relationship Id="rId23" Type="http://schemas.openxmlformats.org/officeDocument/2006/relationships/image" Target="../media/image22.jpeg"/><Relationship Id="rId24" Type="http://schemas.openxmlformats.org/officeDocument/2006/relationships/image" Target="../media/image23.jpeg"/><Relationship Id="rId25" Type="http://schemas.openxmlformats.org/officeDocument/2006/relationships/image" Target="../media/image24.jpeg"/><Relationship Id="rId26" Type="http://schemas.openxmlformats.org/officeDocument/2006/relationships/image" Target="../media/image25.jpeg"/><Relationship Id="rId27" Type="http://schemas.openxmlformats.org/officeDocument/2006/relationships/image" Target="../media/image26.jpeg"/><Relationship Id="rId28" Type="http://schemas.openxmlformats.org/officeDocument/2006/relationships/image" Target="../media/image27.jpeg"/><Relationship Id="rId29" Type="http://schemas.openxmlformats.org/officeDocument/2006/relationships/image" Target="../media/image28.jpeg"/><Relationship Id="rId30" Type="http://schemas.openxmlformats.org/officeDocument/2006/relationships/image" Target="../media/image29.jpeg"/><Relationship Id="rId31" Type="http://schemas.openxmlformats.org/officeDocument/2006/relationships/image" Target="../media/image30.jpeg"/><Relationship Id="rId32" Type="http://schemas.openxmlformats.org/officeDocument/2006/relationships/image" Target="../media/image31.jpeg"/><Relationship Id="rId33" Type="http://schemas.openxmlformats.org/officeDocument/2006/relationships/image" Target="../media/image32.jpeg"/><Relationship Id="rId34" Type="http://schemas.openxmlformats.org/officeDocument/2006/relationships/image" Target="../media/image33.jpeg"/><Relationship Id="rId35" Type="http://schemas.openxmlformats.org/officeDocument/2006/relationships/image" Target="../media/image34.jpeg"/><Relationship Id="rId36" Type="http://schemas.openxmlformats.org/officeDocument/2006/relationships/image" Target="../media/image35.jpeg"/><Relationship Id="rId37" Type="http://schemas.openxmlformats.org/officeDocument/2006/relationships/image" Target="../media/image36.jpeg"/><Relationship Id="rId38" Type="http://schemas.openxmlformats.org/officeDocument/2006/relationships/image" Target="../media/image37.jpeg"/><Relationship Id="rId39" Type="http://schemas.openxmlformats.org/officeDocument/2006/relationships/image" Target="../media/image38.jpeg"/><Relationship Id="rId40" Type="http://schemas.openxmlformats.org/officeDocument/2006/relationships/image" Target="../media/image39.jpeg"/><Relationship Id="rId41" Type="http://schemas.openxmlformats.org/officeDocument/2006/relationships/image" Target="../media/image40.jpeg"/><Relationship Id="rId42" Type="http://schemas.openxmlformats.org/officeDocument/2006/relationships/image" Target="../media/image41.jpeg"/><Relationship Id="rId43" Type="http://schemas.openxmlformats.org/officeDocument/2006/relationships/image" Target="../media/image42.jpeg"/><Relationship Id="rId44" Type="http://schemas.openxmlformats.org/officeDocument/2006/relationships/image" Target="../media/image43.png"/><Relationship Id="rId45" Type="http://schemas.openxmlformats.org/officeDocument/2006/relationships/image" Target="../media/image44.png"/><Relationship Id="rId46" Type="http://schemas.openxmlformats.org/officeDocument/2006/relationships/image" Target="../media/image45.png"/><Relationship Id="rId47" Type="http://schemas.openxmlformats.org/officeDocument/2006/relationships/image" Target="../media/image46.png"/><Relationship Id="rId48" Type="http://schemas.openxmlformats.org/officeDocument/2006/relationships/image" Target="../media/image47.png"/><Relationship Id="rId49" Type="http://schemas.openxmlformats.org/officeDocument/2006/relationships/image" Target="../media/image48.png"/><Relationship Id="rId50" Type="http://schemas.openxmlformats.org/officeDocument/2006/relationships/image" Target="../media/image49.png"/><Relationship Id="rId51" Type="http://schemas.openxmlformats.org/officeDocument/2006/relationships/image" Target="../media/image50.png"/><Relationship Id="rId52" Type="http://schemas.openxmlformats.org/officeDocument/2006/relationships/image" Target="../media/image51.png"/><Relationship Id="rId53" Type="http://schemas.openxmlformats.org/officeDocument/2006/relationships/image" Target="../media/image52.png"/><Relationship Id="rId54" Type="http://schemas.openxmlformats.org/officeDocument/2006/relationships/image" Target="../media/image53.png"/><Relationship Id="rId55" Type="http://schemas.openxmlformats.org/officeDocument/2006/relationships/image" Target="../media/image54.png"/><Relationship Id="rId56" Type="http://schemas.openxmlformats.org/officeDocument/2006/relationships/image" Target="../media/image55.png"/><Relationship Id="rId57" Type="http://schemas.openxmlformats.org/officeDocument/2006/relationships/image" Target="../media/image56.png"/><Relationship Id="rId58" Type="http://schemas.openxmlformats.org/officeDocument/2006/relationships/image" Target="../media/image57.png"/><Relationship Id="rId59" Type="http://schemas.openxmlformats.org/officeDocument/2006/relationships/image" Target="../media/image58.png"/><Relationship Id="rId60" Type="http://schemas.openxmlformats.org/officeDocument/2006/relationships/image" Target="../media/image59.png"/><Relationship Id="rId61" Type="http://schemas.openxmlformats.org/officeDocument/2006/relationships/image" Target="../media/image60.png"/><Relationship Id="rId62" Type="http://schemas.openxmlformats.org/officeDocument/2006/relationships/image" Target="../media/image61.png"/><Relationship Id="rId63" Type="http://schemas.openxmlformats.org/officeDocument/2006/relationships/image" Target="../media/image62.png"/><Relationship Id="rId64" Type="http://schemas.openxmlformats.org/officeDocument/2006/relationships/image" Target="../media/image63.png"/><Relationship Id="rId65" Type="http://schemas.openxmlformats.org/officeDocument/2006/relationships/image" Target="../media/image64.png"/><Relationship Id="rId66" Type="http://schemas.openxmlformats.org/officeDocument/2006/relationships/image" Target="../media/image65.png"/><Relationship Id="rId67" Type="http://schemas.openxmlformats.org/officeDocument/2006/relationships/image" Target="../media/image66.png"/><Relationship Id="rId68" Type="http://schemas.openxmlformats.org/officeDocument/2006/relationships/image" Target="../media/image67.png"/><Relationship Id="rId69" Type="http://schemas.openxmlformats.org/officeDocument/2006/relationships/image" Target="../media/image68.png"/><Relationship Id="rId70" Type="http://schemas.openxmlformats.org/officeDocument/2006/relationships/image" Target="../media/image69.png"/><Relationship Id="rId71" Type="http://schemas.openxmlformats.org/officeDocument/2006/relationships/image" Target="../media/image70.png"/><Relationship Id="rId72" Type="http://schemas.openxmlformats.org/officeDocument/2006/relationships/image" Target="../media/image71.png"/><Relationship Id="rId73" Type="http://schemas.openxmlformats.org/officeDocument/2006/relationships/image" Target="../media/image72.png"/><Relationship Id="rId74" Type="http://schemas.openxmlformats.org/officeDocument/2006/relationships/image" Target="../media/image73.png"/><Relationship Id="rId75" Type="http://schemas.openxmlformats.org/officeDocument/2006/relationships/image" Target="../media/image74.png"/><Relationship Id="rId76" Type="http://schemas.openxmlformats.org/officeDocument/2006/relationships/image" Target="../media/image75.png"/><Relationship Id="rId77" Type="http://schemas.openxmlformats.org/officeDocument/2006/relationships/image" Target="../media/image76.png"/><Relationship Id="rId78" Type="http://schemas.openxmlformats.org/officeDocument/2006/relationships/image" Target="../media/image77.png"/><Relationship Id="rId79" Type="http://schemas.openxmlformats.org/officeDocument/2006/relationships/image" Target="../media/image78.png"/><Relationship Id="rId80" Type="http://schemas.openxmlformats.org/officeDocument/2006/relationships/image" Target="../media/image79.png"/><Relationship Id="rId81" Type="http://schemas.openxmlformats.org/officeDocument/2006/relationships/image" Target="../media/image80.png"/><Relationship Id="rId82" Type="http://schemas.openxmlformats.org/officeDocument/2006/relationships/image" Target="../media/image81.png"/><Relationship Id="rId83" Type="http://schemas.openxmlformats.org/officeDocument/2006/relationships/image" Target="../media/image82.png"/><Relationship Id="rId84" Type="http://schemas.openxmlformats.org/officeDocument/2006/relationships/image" Target="../media/image83.png"/><Relationship Id="rId85" Type="http://schemas.openxmlformats.org/officeDocument/2006/relationships/image" Target="../media/image84.png"/><Relationship Id="rId86" Type="http://schemas.openxmlformats.org/officeDocument/2006/relationships/image" Target="../media/image85.png"/><Relationship Id="rId87" Type="http://schemas.openxmlformats.org/officeDocument/2006/relationships/image" Target="../media/image86.png"/><Relationship Id="rId88" Type="http://schemas.openxmlformats.org/officeDocument/2006/relationships/image" Target="../media/image87.png"/><Relationship Id="rId89" Type="http://schemas.openxmlformats.org/officeDocument/2006/relationships/image" Target="../media/image88.png"/><Relationship Id="rId90" Type="http://schemas.openxmlformats.org/officeDocument/2006/relationships/image" Target="../media/image89.png"/><Relationship Id="rId91" Type="http://schemas.openxmlformats.org/officeDocument/2006/relationships/image" Target="../media/image90.png"/><Relationship Id="rId92" Type="http://schemas.openxmlformats.org/officeDocument/2006/relationships/image" Target="../media/image9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10151</xdr:colOff>
      <xdr:row>257</xdr:row>
      <xdr:rowOff>790723</xdr:rowOff>
    </xdr:from>
    <xdr:to>
      <xdr:col>6</xdr:col>
      <xdr:colOff>9742</xdr:colOff>
      <xdr:row>258</xdr:row>
      <xdr:rowOff>790723</xdr:rowOff>
    </xdr:to>
    <xdr:pic>
      <xdr:nvPicPr>
        <xdr:cNvPr id="2" name="Picture 1" descr=" "/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7572055" y="201514240"/>
          <a:ext cx="1484444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258</xdr:row>
      <xdr:rowOff>790723</xdr:rowOff>
    </xdr:from>
    <xdr:to>
      <xdr:col>5</xdr:col>
      <xdr:colOff>1479275</xdr:colOff>
      <xdr:row>259</xdr:row>
      <xdr:rowOff>790723</xdr:rowOff>
    </xdr:to>
    <xdr:pic>
      <xdr:nvPicPr>
        <xdr:cNvPr id="3" name="Picture 2" descr=" "/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7556182" y="202314240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259</xdr:row>
      <xdr:rowOff>790723</xdr:rowOff>
    </xdr:from>
    <xdr:to>
      <xdr:col>6</xdr:col>
      <xdr:colOff>4871</xdr:colOff>
      <xdr:row>260</xdr:row>
      <xdr:rowOff>790723</xdr:rowOff>
    </xdr:to>
    <xdr:pic>
      <xdr:nvPicPr>
        <xdr:cNvPr id="4" name="Picture 3" descr=" "/>
        <xdr:cNvPicPr/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7566341" y="203114240"/>
          <a:ext cx="1485713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260</xdr:row>
      <xdr:rowOff>790723</xdr:rowOff>
    </xdr:from>
    <xdr:to>
      <xdr:col>6</xdr:col>
      <xdr:colOff>4871</xdr:colOff>
      <xdr:row>261</xdr:row>
      <xdr:rowOff>790723</xdr:rowOff>
    </xdr:to>
    <xdr:pic>
      <xdr:nvPicPr>
        <xdr:cNvPr id="5" name="Picture 4" descr=" "/>
        <xdr:cNvPicPr/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566341" y="203914240"/>
          <a:ext cx="1485713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262</xdr:row>
      <xdr:rowOff>0</xdr:rowOff>
    </xdr:from>
    <xdr:to>
      <xdr:col>6</xdr:col>
      <xdr:colOff>0</xdr:colOff>
      <xdr:row>263</xdr:row>
      <xdr:rowOff>0</xdr:rowOff>
    </xdr:to>
    <xdr:pic>
      <xdr:nvPicPr>
        <xdr:cNvPr id="6" name="Picture 5" descr=" "/>
        <xdr:cNvPicPr/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7561897" y="204723600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262</xdr:row>
      <xdr:rowOff>787598</xdr:rowOff>
    </xdr:from>
    <xdr:to>
      <xdr:col>6</xdr:col>
      <xdr:colOff>0</xdr:colOff>
      <xdr:row>263</xdr:row>
      <xdr:rowOff>787598</xdr:rowOff>
    </xdr:to>
    <xdr:pic>
      <xdr:nvPicPr>
        <xdr:cNvPr id="7" name="Picture 6" descr=" "/>
        <xdr:cNvPicPr/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7561897" y="205511104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263</xdr:row>
      <xdr:rowOff>790723</xdr:rowOff>
    </xdr:from>
    <xdr:to>
      <xdr:col>6</xdr:col>
      <xdr:colOff>4871</xdr:colOff>
      <xdr:row>264</xdr:row>
      <xdr:rowOff>790723</xdr:rowOff>
    </xdr:to>
    <xdr:pic>
      <xdr:nvPicPr>
        <xdr:cNvPr id="8" name="Picture 7" descr=" "/>
        <xdr:cNvPicPr/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7566341" y="206314240"/>
          <a:ext cx="1485713" cy="7999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264</xdr:row>
      <xdr:rowOff>781347</xdr:rowOff>
    </xdr:from>
    <xdr:to>
      <xdr:col>6</xdr:col>
      <xdr:colOff>0</xdr:colOff>
      <xdr:row>265</xdr:row>
      <xdr:rowOff>781347</xdr:rowOff>
    </xdr:to>
    <xdr:pic>
      <xdr:nvPicPr>
        <xdr:cNvPr id="9" name="Picture 8" descr=" "/>
        <xdr:cNvPicPr/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561897" y="207104848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265</xdr:row>
      <xdr:rowOff>790723</xdr:rowOff>
    </xdr:from>
    <xdr:to>
      <xdr:col>6</xdr:col>
      <xdr:colOff>0</xdr:colOff>
      <xdr:row>266</xdr:row>
      <xdr:rowOff>790723</xdr:rowOff>
    </xdr:to>
    <xdr:pic>
      <xdr:nvPicPr>
        <xdr:cNvPr id="10" name="Picture 9" descr=" "/>
        <xdr:cNvPicPr/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7561897" y="207914224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118922</xdr:colOff>
      <xdr:row>267</xdr:row>
      <xdr:rowOff>68758</xdr:rowOff>
    </xdr:from>
    <xdr:to>
      <xdr:col>5</xdr:col>
      <xdr:colOff>1444469</xdr:colOff>
      <xdr:row>267</xdr:row>
      <xdr:rowOff>781347</xdr:rowOff>
    </xdr:to>
    <xdr:pic>
      <xdr:nvPicPr>
        <xdr:cNvPr id="11" name="Picture 10" descr=" "/>
        <xdr:cNvPicPr/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7680627" y="208792352"/>
          <a:ext cx="1325713" cy="71249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268</xdr:row>
      <xdr:rowOff>6250</xdr:rowOff>
    </xdr:from>
    <xdr:to>
      <xdr:col>6</xdr:col>
      <xdr:colOff>0</xdr:colOff>
      <xdr:row>269</xdr:row>
      <xdr:rowOff>6250</xdr:rowOff>
    </xdr:to>
    <xdr:pic>
      <xdr:nvPicPr>
        <xdr:cNvPr id="12" name="Picture 11" descr=" "/>
        <xdr:cNvPicPr/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7561897" y="209529840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269</xdr:row>
      <xdr:rowOff>15626</xdr:rowOff>
    </xdr:from>
    <xdr:to>
      <xdr:col>5</xdr:col>
      <xdr:colOff>1479275</xdr:colOff>
      <xdr:row>270</xdr:row>
      <xdr:rowOff>15626</xdr:rowOff>
    </xdr:to>
    <xdr:pic>
      <xdr:nvPicPr>
        <xdr:cNvPr id="13" name="Picture 12" descr=" "/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7556182" y="210339232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270</xdr:row>
      <xdr:rowOff>18752</xdr:rowOff>
    </xdr:from>
    <xdr:to>
      <xdr:col>6</xdr:col>
      <xdr:colOff>4871</xdr:colOff>
      <xdr:row>271</xdr:row>
      <xdr:rowOff>18752</xdr:rowOff>
    </xdr:to>
    <xdr:pic>
      <xdr:nvPicPr>
        <xdr:cNvPr id="14" name="Picture 13" descr=" "/>
        <xdr:cNvPicPr/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7566341" y="211142336"/>
          <a:ext cx="1485713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270</xdr:row>
      <xdr:rowOff>787598</xdr:rowOff>
    </xdr:from>
    <xdr:to>
      <xdr:col>6</xdr:col>
      <xdr:colOff>0</xdr:colOff>
      <xdr:row>271</xdr:row>
      <xdr:rowOff>787598</xdr:rowOff>
    </xdr:to>
    <xdr:pic>
      <xdr:nvPicPr>
        <xdr:cNvPr id="15" name="Picture 14" descr=" "/>
        <xdr:cNvPicPr/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7561897" y="211911088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10151</xdr:colOff>
      <xdr:row>272</xdr:row>
      <xdr:rowOff>6250</xdr:rowOff>
    </xdr:from>
    <xdr:to>
      <xdr:col>6</xdr:col>
      <xdr:colOff>9742</xdr:colOff>
      <xdr:row>273</xdr:row>
      <xdr:rowOff>6250</xdr:rowOff>
    </xdr:to>
    <xdr:pic>
      <xdr:nvPicPr>
        <xdr:cNvPr id="16" name="Picture 15" descr=" "/>
        <xdr:cNvPicPr/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7572055" y="212729840"/>
          <a:ext cx="1484444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274</xdr:row>
      <xdr:rowOff>15626</xdr:rowOff>
    </xdr:from>
    <xdr:to>
      <xdr:col>6</xdr:col>
      <xdr:colOff>0</xdr:colOff>
      <xdr:row>275</xdr:row>
      <xdr:rowOff>15626</xdr:rowOff>
    </xdr:to>
    <xdr:pic>
      <xdr:nvPicPr>
        <xdr:cNvPr id="17" name="Picture 16" descr=" "/>
        <xdr:cNvPicPr/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7561897" y="214339232"/>
          <a:ext cx="1485078" cy="7999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647499</xdr:colOff>
      <xdr:row>275</xdr:row>
      <xdr:rowOff>0</xdr:rowOff>
    </xdr:from>
    <xdr:to>
      <xdr:col>5</xdr:col>
      <xdr:colOff>1473474</xdr:colOff>
      <xdr:row>276</xdr:row>
      <xdr:rowOff>0</xdr:rowOff>
    </xdr:to>
    <xdr:pic>
      <xdr:nvPicPr>
        <xdr:cNvPr id="18" name="Picture 17" descr=" "/>
        <xdr:cNvPicPr/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7551738" y="215123584"/>
          <a:ext cx="148380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275</xdr:row>
      <xdr:rowOff>790723</xdr:rowOff>
    </xdr:from>
    <xdr:to>
      <xdr:col>5</xdr:col>
      <xdr:colOff>1479275</xdr:colOff>
      <xdr:row>276</xdr:row>
      <xdr:rowOff>790723</xdr:rowOff>
    </xdr:to>
    <xdr:pic>
      <xdr:nvPicPr>
        <xdr:cNvPr id="19" name="Picture 18" descr=" "/>
        <xdr:cNvPicPr/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7556182" y="215914224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10151</xdr:colOff>
      <xdr:row>276</xdr:row>
      <xdr:rowOff>778222</xdr:rowOff>
    </xdr:from>
    <xdr:to>
      <xdr:col>6</xdr:col>
      <xdr:colOff>9742</xdr:colOff>
      <xdr:row>277</xdr:row>
      <xdr:rowOff>778222</xdr:rowOff>
    </xdr:to>
    <xdr:pic>
      <xdr:nvPicPr>
        <xdr:cNvPr id="20" name="Picture 19" descr=" "/>
        <xdr:cNvPicPr/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7572055" y="216701728"/>
          <a:ext cx="1484444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14502</xdr:colOff>
      <xdr:row>278</xdr:row>
      <xdr:rowOff>6250</xdr:rowOff>
    </xdr:from>
    <xdr:to>
      <xdr:col>6</xdr:col>
      <xdr:colOff>14613</xdr:colOff>
      <xdr:row>279</xdr:row>
      <xdr:rowOff>6250</xdr:rowOff>
    </xdr:to>
    <xdr:pic>
      <xdr:nvPicPr>
        <xdr:cNvPr id="21" name="Picture 20" descr=" "/>
        <xdr:cNvPicPr/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7576500" y="217529840"/>
          <a:ext cx="148507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10151</xdr:colOff>
      <xdr:row>279</xdr:row>
      <xdr:rowOff>15626</xdr:rowOff>
    </xdr:from>
    <xdr:to>
      <xdr:col>6</xdr:col>
      <xdr:colOff>9742</xdr:colOff>
      <xdr:row>280</xdr:row>
      <xdr:rowOff>15626</xdr:rowOff>
    </xdr:to>
    <xdr:pic>
      <xdr:nvPicPr>
        <xdr:cNvPr id="22" name="Picture 21" descr=" "/>
        <xdr:cNvPicPr/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7572055" y="218339216"/>
          <a:ext cx="1484444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280</xdr:row>
      <xdr:rowOff>18752</xdr:rowOff>
    </xdr:from>
    <xdr:to>
      <xdr:col>6</xdr:col>
      <xdr:colOff>4871</xdr:colOff>
      <xdr:row>281</xdr:row>
      <xdr:rowOff>18752</xdr:rowOff>
    </xdr:to>
    <xdr:pic>
      <xdr:nvPicPr>
        <xdr:cNvPr id="23" name="Picture 22" descr=" "/>
        <xdr:cNvPicPr/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7566341" y="219142336"/>
          <a:ext cx="1485713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281</xdr:row>
      <xdr:rowOff>0</xdr:rowOff>
    </xdr:from>
    <xdr:to>
      <xdr:col>5</xdr:col>
      <xdr:colOff>1479275</xdr:colOff>
      <xdr:row>282</xdr:row>
      <xdr:rowOff>0</xdr:rowOff>
    </xdr:to>
    <xdr:pic>
      <xdr:nvPicPr>
        <xdr:cNvPr id="24" name="Picture 23" descr=" "/>
        <xdr:cNvPicPr/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7556182" y="219923584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647499</xdr:colOff>
      <xdr:row>281</xdr:row>
      <xdr:rowOff>781347</xdr:rowOff>
    </xdr:from>
    <xdr:to>
      <xdr:col>5</xdr:col>
      <xdr:colOff>1473474</xdr:colOff>
      <xdr:row>282</xdr:row>
      <xdr:rowOff>781347</xdr:rowOff>
    </xdr:to>
    <xdr:pic>
      <xdr:nvPicPr>
        <xdr:cNvPr id="25" name="Picture 24" descr=" "/>
        <xdr:cNvPicPr/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7551738" y="220704832"/>
          <a:ext cx="1483808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283</xdr:row>
      <xdr:rowOff>6250</xdr:rowOff>
    </xdr:from>
    <xdr:to>
      <xdr:col>6</xdr:col>
      <xdr:colOff>4871</xdr:colOff>
      <xdr:row>284</xdr:row>
      <xdr:rowOff>6250</xdr:rowOff>
    </xdr:to>
    <xdr:pic>
      <xdr:nvPicPr>
        <xdr:cNvPr id="26" name="Picture 25" descr=" "/>
        <xdr:cNvPicPr/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7566341" y="221529840"/>
          <a:ext cx="1485713" cy="7999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283</xdr:row>
      <xdr:rowOff>781347</xdr:rowOff>
    </xdr:from>
    <xdr:to>
      <xdr:col>5</xdr:col>
      <xdr:colOff>1479275</xdr:colOff>
      <xdr:row>284</xdr:row>
      <xdr:rowOff>781347</xdr:rowOff>
    </xdr:to>
    <xdr:pic>
      <xdr:nvPicPr>
        <xdr:cNvPr id="27" name="Picture 26" descr=" "/>
        <xdr:cNvPicPr/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556182" y="222304832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4350</xdr:colOff>
      <xdr:row>285</xdr:row>
      <xdr:rowOff>9376</xdr:rowOff>
    </xdr:from>
    <xdr:to>
      <xdr:col>6</xdr:col>
      <xdr:colOff>4871</xdr:colOff>
      <xdr:row>286</xdr:row>
      <xdr:rowOff>9376</xdr:rowOff>
    </xdr:to>
    <xdr:pic>
      <xdr:nvPicPr>
        <xdr:cNvPr id="28" name="Picture 27" descr=" "/>
        <xdr:cNvPicPr/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566341" y="223132944"/>
          <a:ext cx="1485713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10151</xdr:colOff>
      <xdr:row>285</xdr:row>
      <xdr:rowOff>778222</xdr:rowOff>
    </xdr:from>
    <xdr:to>
      <xdr:col>6</xdr:col>
      <xdr:colOff>9742</xdr:colOff>
      <xdr:row>286</xdr:row>
      <xdr:rowOff>778222</xdr:rowOff>
    </xdr:to>
    <xdr:pic>
      <xdr:nvPicPr>
        <xdr:cNvPr id="29" name="Picture 28" descr=" "/>
        <xdr:cNvPicPr/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572055" y="223901712"/>
          <a:ext cx="1484444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0</xdr:colOff>
      <xdr:row>286</xdr:row>
      <xdr:rowOff>778222</xdr:rowOff>
    </xdr:from>
    <xdr:to>
      <xdr:col>6</xdr:col>
      <xdr:colOff>0</xdr:colOff>
      <xdr:row>288</xdr:row>
      <xdr:rowOff>9376</xdr:rowOff>
    </xdr:to>
    <xdr:pic>
      <xdr:nvPicPr>
        <xdr:cNvPr id="30" name="Picture 29" descr=" "/>
        <xdr:cNvPicPr/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7561897" y="224701712"/>
          <a:ext cx="1485078" cy="8312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4</xdr:col>
      <xdr:colOff>651995</xdr:colOff>
      <xdr:row>287</xdr:row>
      <xdr:rowOff>778222</xdr:rowOff>
    </xdr:from>
    <xdr:to>
      <xdr:col>5</xdr:col>
      <xdr:colOff>1479275</xdr:colOff>
      <xdr:row>288</xdr:row>
      <xdr:rowOff>778222</xdr:rowOff>
    </xdr:to>
    <xdr:pic>
      <xdr:nvPicPr>
        <xdr:cNvPr id="31" name="Picture 30" descr=" "/>
        <xdr:cNvPicPr/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556182" y="225501712"/>
          <a:ext cx="1485079" cy="800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85565</xdr:colOff>
      <xdr:row>7</xdr:row>
      <xdr:rowOff>62507</xdr:rowOff>
    </xdr:from>
    <xdr:to>
      <xdr:col>5</xdr:col>
      <xdr:colOff>1180520</xdr:colOff>
      <xdr:row>7</xdr:row>
      <xdr:rowOff>784473</xdr:rowOff>
    </xdr:to>
    <xdr:pic>
      <xdr:nvPicPr>
        <xdr:cNvPr id="32" name="Изображение 1" descr=" "/>
        <xdr:cNvPicPr/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6438900" y="1400175"/>
          <a:ext cx="1095375" cy="7239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18853</xdr:colOff>
      <xdr:row>8</xdr:row>
      <xdr:rowOff>37504</xdr:rowOff>
    </xdr:from>
    <xdr:to>
      <xdr:col>5</xdr:col>
      <xdr:colOff>1189221</xdr:colOff>
      <xdr:row>8</xdr:row>
      <xdr:rowOff>746968</xdr:rowOff>
    </xdr:to>
    <xdr:pic>
      <xdr:nvPicPr>
        <xdr:cNvPr id="33" name="Изображение 2" descr=" "/>
        <xdr:cNvPicPr/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6372225" y="2181225"/>
          <a:ext cx="1171575" cy="704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85565</xdr:colOff>
      <xdr:row>9</xdr:row>
      <xdr:rowOff>12501</xdr:rowOff>
    </xdr:from>
    <xdr:to>
      <xdr:col>5</xdr:col>
      <xdr:colOff>1199373</xdr:colOff>
      <xdr:row>9</xdr:row>
      <xdr:rowOff>759469</xdr:rowOff>
    </xdr:to>
    <xdr:pic>
      <xdr:nvPicPr>
        <xdr:cNvPr id="34" name="Изображение 3" descr=" "/>
        <xdr:cNvPicPr/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6438900" y="2952750"/>
          <a:ext cx="1114425" cy="7524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27555</xdr:colOff>
      <xdr:row>10</xdr:row>
      <xdr:rowOff>50006</xdr:rowOff>
    </xdr:from>
    <xdr:to>
      <xdr:col>5</xdr:col>
      <xdr:colOff>1218227</xdr:colOff>
      <xdr:row>10</xdr:row>
      <xdr:rowOff>734466</xdr:rowOff>
    </xdr:to>
    <xdr:pic>
      <xdr:nvPicPr>
        <xdr:cNvPr id="35" name="Изображение 4" descr=" "/>
        <xdr:cNvPicPr/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6381750" y="3790950"/>
          <a:ext cx="1190625" cy="685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85565</xdr:colOff>
      <xdr:row>11</xdr:row>
      <xdr:rowOff>50006</xdr:rowOff>
    </xdr:from>
    <xdr:to>
      <xdr:col>5</xdr:col>
      <xdr:colOff>1170368</xdr:colOff>
      <xdr:row>11</xdr:row>
      <xdr:rowOff>721965</xdr:rowOff>
    </xdr:to>
    <xdr:pic>
      <xdr:nvPicPr>
        <xdr:cNvPr id="36" name="Изображение 5" descr=" "/>
        <xdr:cNvPicPr/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6438901" y="4591050"/>
          <a:ext cx="1085850" cy="6667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65262</xdr:colOff>
      <xdr:row>12</xdr:row>
      <xdr:rowOff>50006</xdr:rowOff>
    </xdr:from>
    <xdr:to>
      <xdr:col>5</xdr:col>
      <xdr:colOff>1209525</xdr:colOff>
      <xdr:row>12</xdr:row>
      <xdr:rowOff>721965</xdr:rowOff>
    </xdr:to>
    <xdr:pic>
      <xdr:nvPicPr>
        <xdr:cNvPr id="37" name="Изображение 6" descr=" "/>
        <xdr:cNvPicPr/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6419851" y="5391150"/>
          <a:ext cx="1143000" cy="6762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65262</xdr:colOff>
      <xdr:row>13</xdr:row>
      <xdr:rowOff>75009</xdr:rowOff>
    </xdr:from>
    <xdr:to>
      <xdr:col>5</xdr:col>
      <xdr:colOff>1199373</xdr:colOff>
      <xdr:row>13</xdr:row>
      <xdr:rowOff>759469</xdr:rowOff>
    </xdr:to>
    <xdr:pic>
      <xdr:nvPicPr>
        <xdr:cNvPr id="38" name="Изображение 7" descr=" "/>
        <xdr:cNvPicPr/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6419850" y="6210300"/>
          <a:ext cx="1133475" cy="685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37707</xdr:colOff>
      <xdr:row>14</xdr:row>
      <xdr:rowOff>62507</xdr:rowOff>
    </xdr:from>
    <xdr:to>
      <xdr:col>5</xdr:col>
      <xdr:colOff>1151514</xdr:colOff>
      <xdr:row>14</xdr:row>
      <xdr:rowOff>759469</xdr:rowOff>
    </xdr:to>
    <xdr:pic>
      <xdr:nvPicPr>
        <xdr:cNvPr id="39" name="Изображение 8" descr=" "/>
        <xdr:cNvPicPr/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6391275" y="7000875"/>
          <a:ext cx="1114425" cy="6953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8701</xdr:colOff>
      <xdr:row>15</xdr:row>
      <xdr:rowOff>50006</xdr:rowOff>
    </xdr:from>
    <xdr:to>
      <xdr:col>5</xdr:col>
      <xdr:colOff>1180520</xdr:colOff>
      <xdr:row>15</xdr:row>
      <xdr:rowOff>759469</xdr:rowOff>
    </xdr:to>
    <xdr:pic>
      <xdr:nvPicPr>
        <xdr:cNvPr id="40" name="Изображение 9" descr=" "/>
        <xdr:cNvPicPr/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6362700" y="7791450"/>
          <a:ext cx="1171575" cy="704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65262</xdr:colOff>
      <xdr:row>16</xdr:row>
      <xdr:rowOff>25003</xdr:rowOff>
    </xdr:from>
    <xdr:to>
      <xdr:col>5</xdr:col>
      <xdr:colOff>1161666</xdr:colOff>
      <xdr:row>16</xdr:row>
      <xdr:rowOff>771971</xdr:rowOff>
    </xdr:to>
    <xdr:pic>
      <xdr:nvPicPr>
        <xdr:cNvPr id="41" name="Изображение 10" descr=" "/>
        <xdr:cNvPicPr/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6419850" y="8562975"/>
          <a:ext cx="1095375" cy="7524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104419</xdr:colOff>
      <xdr:row>18</xdr:row>
      <xdr:rowOff>112514</xdr:rowOff>
    </xdr:from>
    <xdr:to>
      <xdr:col>5</xdr:col>
      <xdr:colOff>1189221</xdr:colOff>
      <xdr:row>18</xdr:row>
      <xdr:rowOff>721965</xdr:rowOff>
    </xdr:to>
    <xdr:pic>
      <xdr:nvPicPr>
        <xdr:cNvPr id="42" name="Изображение 11" descr=" "/>
        <xdr:cNvPicPr/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6457950" y="9639300"/>
          <a:ext cx="1085850" cy="6191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46408</xdr:colOff>
      <xdr:row>19</xdr:row>
      <xdr:rowOff>75009</xdr:rowOff>
    </xdr:from>
    <xdr:to>
      <xdr:col>5</xdr:col>
      <xdr:colOff>1180520</xdr:colOff>
      <xdr:row>19</xdr:row>
      <xdr:rowOff>759469</xdr:rowOff>
    </xdr:to>
    <xdr:pic>
      <xdr:nvPicPr>
        <xdr:cNvPr id="43" name="Изображение 12" descr=" "/>
        <xdr:cNvPicPr/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6400800" y="10401300"/>
          <a:ext cx="1133475" cy="685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85565</xdr:colOff>
      <xdr:row>20</xdr:row>
      <xdr:rowOff>50006</xdr:rowOff>
    </xdr:from>
    <xdr:to>
      <xdr:col>5</xdr:col>
      <xdr:colOff>1170368</xdr:colOff>
      <xdr:row>20</xdr:row>
      <xdr:rowOff>721965</xdr:rowOff>
    </xdr:to>
    <xdr:pic>
      <xdr:nvPicPr>
        <xdr:cNvPr id="44" name="Изображение 13" descr=" "/>
        <xdr:cNvPicPr/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6438901" y="11182350"/>
          <a:ext cx="1085850" cy="6667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37707</xdr:colOff>
      <xdr:row>21</xdr:row>
      <xdr:rowOff>100012</xdr:rowOff>
    </xdr:from>
    <xdr:to>
      <xdr:col>5</xdr:col>
      <xdr:colOff>1180520</xdr:colOff>
      <xdr:row>21</xdr:row>
      <xdr:rowOff>746968</xdr:rowOff>
    </xdr:to>
    <xdr:pic>
      <xdr:nvPicPr>
        <xdr:cNvPr id="45" name="Изображение 14" descr=" "/>
        <xdr:cNvPicPr/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6391275" y="12030075"/>
          <a:ext cx="1143000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37707</xdr:colOff>
      <xdr:row>22</xdr:row>
      <xdr:rowOff>37504</xdr:rowOff>
    </xdr:from>
    <xdr:to>
      <xdr:col>5</xdr:col>
      <xdr:colOff>1180520</xdr:colOff>
      <xdr:row>22</xdr:row>
      <xdr:rowOff>784473</xdr:rowOff>
    </xdr:to>
    <xdr:pic>
      <xdr:nvPicPr>
        <xdr:cNvPr id="46" name="Рисунок 46" descr=" "/>
        <xdr:cNvPicPr/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6391275" y="12773025"/>
          <a:ext cx="1143000" cy="74295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56560</xdr:colOff>
      <xdr:row>23</xdr:row>
      <xdr:rowOff>37504</xdr:rowOff>
    </xdr:from>
    <xdr:to>
      <xdr:col>5</xdr:col>
      <xdr:colOff>1228379</xdr:colOff>
      <xdr:row>23</xdr:row>
      <xdr:rowOff>771971</xdr:rowOff>
    </xdr:to>
    <xdr:pic>
      <xdr:nvPicPr>
        <xdr:cNvPr id="47" name="Рисунок 48" descr=" "/>
        <xdr:cNvPicPr/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6410325" y="13573125"/>
          <a:ext cx="1171575" cy="73342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85565</xdr:colOff>
      <xdr:row>24</xdr:row>
      <xdr:rowOff>25003</xdr:rowOff>
    </xdr:from>
    <xdr:to>
      <xdr:col>5</xdr:col>
      <xdr:colOff>1170368</xdr:colOff>
      <xdr:row>24</xdr:row>
      <xdr:rowOff>746968</xdr:rowOff>
    </xdr:to>
    <xdr:pic>
      <xdr:nvPicPr>
        <xdr:cNvPr id="48" name="Рисунок 50" descr=" "/>
        <xdr:cNvPicPr/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6438900" y="14363699"/>
          <a:ext cx="1085849" cy="7143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25</xdr:row>
      <xdr:rowOff>12501</xdr:rowOff>
    </xdr:from>
    <xdr:to>
      <xdr:col>5</xdr:col>
      <xdr:colOff>1189221</xdr:colOff>
      <xdr:row>25</xdr:row>
      <xdr:rowOff>759469</xdr:rowOff>
    </xdr:to>
    <xdr:pic>
      <xdr:nvPicPr>
        <xdr:cNvPr id="49" name="Рисунок 52" descr=" "/>
        <xdr:cNvPicPr/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6448424" y="15144749"/>
          <a:ext cx="1095375" cy="75247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</xdr:colOff>
      <xdr:row>26</xdr:row>
      <xdr:rowOff>37504</xdr:rowOff>
    </xdr:from>
    <xdr:to>
      <xdr:col>5</xdr:col>
      <xdr:colOff>1199373</xdr:colOff>
      <xdr:row>26</xdr:row>
      <xdr:rowOff>759469</xdr:rowOff>
    </xdr:to>
    <xdr:pic>
      <xdr:nvPicPr>
        <xdr:cNvPr id="50" name="Рисунок 54" descr=" "/>
        <xdr:cNvPicPr/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6391275" y="15973425"/>
          <a:ext cx="1162050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27</xdr:row>
      <xdr:rowOff>37504</xdr:rowOff>
    </xdr:from>
    <xdr:to>
      <xdr:col>5</xdr:col>
      <xdr:colOff>1218227</xdr:colOff>
      <xdr:row>27</xdr:row>
      <xdr:rowOff>771971</xdr:rowOff>
    </xdr:to>
    <xdr:pic>
      <xdr:nvPicPr>
        <xdr:cNvPr id="51" name="Рисунок 56" descr=" "/>
        <xdr:cNvPicPr/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6448425" y="16773525"/>
          <a:ext cx="1123950" cy="733427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65262</xdr:colOff>
      <xdr:row>28</xdr:row>
      <xdr:rowOff>50006</xdr:rowOff>
    </xdr:from>
    <xdr:to>
      <xdr:col>5</xdr:col>
      <xdr:colOff>1218227</xdr:colOff>
      <xdr:row>28</xdr:row>
      <xdr:rowOff>746968</xdr:rowOff>
    </xdr:to>
    <xdr:pic>
      <xdr:nvPicPr>
        <xdr:cNvPr id="52" name="Рисунок 58" descr=" "/>
        <xdr:cNvPicPr/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6419850" y="17583150"/>
          <a:ext cx="1152525" cy="69532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179833</xdr:colOff>
      <xdr:row>29</xdr:row>
      <xdr:rowOff>50006</xdr:rowOff>
    </xdr:from>
    <xdr:to>
      <xdr:col>5</xdr:col>
      <xdr:colOff>1065948</xdr:colOff>
      <xdr:row>29</xdr:row>
      <xdr:rowOff>746968</xdr:rowOff>
    </xdr:to>
    <xdr:pic>
      <xdr:nvPicPr>
        <xdr:cNvPr id="53" name="Рисунок 60" descr=" "/>
        <xdr:cNvPicPr/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6534150" y="18383250"/>
          <a:ext cx="885825" cy="69532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142126</xdr:colOff>
      <xdr:row>30</xdr:row>
      <xdr:rowOff>25003</xdr:rowOff>
    </xdr:from>
    <xdr:to>
      <xdr:col>5</xdr:col>
      <xdr:colOff>1170368</xdr:colOff>
      <xdr:row>30</xdr:row>
      <xdr:rowOff>771971</xdr:rowOff>
    </xdr:to>
    <xdr:pic>
      <xdr:nvPicPr>
        <xdr:cNvPr id="54" name="Рисунок 62" descr=" "/>
        <xdr:cNvPicPr/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6496050" y="19154776"/>
          <a:ext cx="1028700" cy="75247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131974</xdr:colOff>
      <xdr:row>31</xdr:row>
      <xdr:rowOff>25003</xdr:rowOff>
    </xdr:from>
    <xdr:to>
      <xdr:col>5</xdr:col>
      <xdr:colOff>1151514</xdr:colOff>
      <xdr:row>31</xdr:row>
      <xdr:rowOff>759469</xdr:rowOff>
    </xdr:to>
    <xdr:pic>
      <xdr:nvPicPr>
        <xdr:cNvPr id="55" name="Рисунок 64" descr=" "/>
        <xdr:cNvPicPr/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6486525" y="19964400"/>
          <a:ext cx="1019175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104419</xdr:colOff>
      <xdr:row>32</xdr:row>
      <xdr:rowOff>25003</xdr:rowOff>
    </xdr:from>
    <xdr:to>
      <xdr:col>5</xdr:col>
      <xdr:colOff>1142813</xdr:colOff>
      <xdr:row>32</xdr:row>
      <xdr:rowOff>771971</xdr:rowOff>
    </xdr:to>
    <xdr:pic>
      <xdr:nvPicPr>
        <xdr:cNvPr id="56" name="Рисунок 66" descr=" "/>
        <xdr:cNvPicPr/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6457951" y="20754976"/>
          <a:ext cx="1038224" cy="75247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104419</xdr:colOff>
      <xdr:row>33</xdr:row>
      <xdr:rowOff>37504</xdr:rowOff>
    </xdr:from>
    <xdr:to>
      <xdr:col>5</xdr:col>
      <xdr:colOff>1076100</xdr:colOff>
      <xdr:row>33</xdr:row>
      <xdr:rowOff>759469</xdr:rowOff>
    </xdr:to>
    <xdr:pic>
      <xdr:nvPicPr>
        <xdr:cNvPr id="57" name="Рисунок 68" descr=" "/>
        <xdr:cNvPicPr/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6457951" y="21574124"/>
          <a:ext cx="971550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34</xdr:row>
      <xdr:rowOff>12501</xdr:rowOff>
    </xdr:from>
    <xdr:to>
      <xdr:col>5</xdr:col>
      <xdr:colOff>1113807</xdr:colOff>
      <xdr:row>34</xdr:row>
      <xdr:rowOff>784473</xdr:rowOff>
    </xdr:to>
    <xdr:pic>
      <xdr:nvPicPr>
        <xdr:cNvPr id="58" name="Рисунок 70" descr=" "/>
        <xdr:cNvPicPr/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6448426" y="22345650"/>
          <a:ext cx="1019174" cy="77152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65262</xdr:colOff>
      <xdr:row>35</xdr:row>
      <xdr:rowOff>37504</xdr:rowOff>
    </xdr:from>
    <xdr:to>
      <xdr:col>5</xdr:col>
      <xdr:colOff>1161666</xdr:colOff>
      <xdr:row>35</xdr:row>
      <xdr:rowOff>759469</xdr:rowOff>
    </xdr:to>
    <xdr:pic>
      <xdr:nvPicPr>
        <xdr:cNvPr id="59" name="Рисунок 72" descr=" "/>
        <xdr:cNvPicPr/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6419850" y="23174324"/>
          <a:ext cx="1095375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75414</xdr:colOff>
      <xdr:row>36</xdr:row>
      <xdr:rowOff>50006</xdr:rowOff>
    </xdr:from>
    <xdr:to>
      <xdr:col>5</xdr:col>
      <xdr:colOff>1180520</xdr:colOff>
      <xdr:row>36</xdr:row>
      <xdr:rowOff>759469</xdr:rowOff>
    </xdr:to>
    <xdr:pic>
      <xdr:nvPicPr>
        <xdr:cNvPr id="60" name="Рисунок 74" descr=" "/>
        <xdr:cNvPicPr/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6429375" y="23983948"/>
          <a:ext cx="1104899" cy="7143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46408</xdr:colOff>
      <xdr:row>37</xdr:row>
      <xdr:rowOff>62507</xdr:rowOff>
    </xdr:from>
    <xdr:to>
      <xdr:col>5</xdr:col>
      <xdr:colOff>1218227</xdr:colOff>
      <xdr:row>37</xdr:row>
      <xdr:rowOff>759469</xdr:rowOff>
    </xdr:to>
    <xdr:pic>
      <xdr:nvPicPr>
        <xdr:cNvPr id="61" name="Рисунок 76" descr=" "/>
        <xdr:cNvPicPr/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6400800" y="24793574"/>
          <a:ext cx="1171575" cy="70485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38</xdr:row>
      <xdr:rowOff>25003</xdr:rowOff>
    </xdr:from>
    <xdr:to>
      <xdr:col>5</xdr:col>
      <xdr:colOff>1209525</xdr:colOff>
      <xdr:row>38</xdr:row>
      <xdr:rowOff>746968</xdr:rowOff>
    </xdr:to>
    <xdr:pic>
      <xdr:nvPicPr>
        <xdr:cNvPr id="62" name="Рисунок 78" descr=" "/>
        <xdr:cNvPicPr/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6381750" y="25555574"/>
          <a:ext cx="1181099" cy="72390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8701</xdr:colOff>
      <xdr:row>39</xdr:row>
      <xdr:rowOff>37504</xdr:rowOff>
    </xdr:from>
    <xdr:to>
      <xdr:col>5</xdr:col>
      <xdr:colOff>1237080</xdr:colOff>
      <xdr:row>39</xdr:row>
      <xdr:rowOff>746968</xdr:rowOff>
    </xdr:to>
    <xdr:pic>
      <xdr:nvPicPr>
        <xdr:cNvPr id="63" name="Рисунок 80" descr=" "/>
        <xdr:cNvPicPr/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6362700" y="26365200"/>
          <a:ext cx="1228725" cy="7143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40</xdr:row>
      <xdr:rowOff>37504</xdr:rowOff>
    </xdr:from>
    <xdr:to>
      <xdr:col>5</xdr:col>
      <xdr:colOff>1228379</xdr:colOff>
      <xdr:row>40</xdr:row>
      <xdr:rowOff>759469</xdr:rowOff>
    </xdr:to>
    <xdr:pic>
      <xdr:nvPicPr>
        <xdr:cNvPr id="64" name="Рисунок 82" descr=" "/>
        <xdr:cNvPicPr/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6381750" y="27165300"/>
          <a:ext cx="1200150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41</xdr:row>
      <xdr:rowOff>37504</xdr:rowOff>
    </xdr:from>
    <xdr:to>
      <xdr:col>5</xdr:col>
      <xdr:colOff>1209525</xdr:colOff>
      <xdr:row>41</xdr:row>
      <xdr:rowOff>759469</xdr:rowOff>
    </xdr:to>
    <xdr:pic>
      <xdr:nvPicPr>
        <xdr:cNvPr id="65" name="Рисунок 84" descr=" "/>
        <xdr:cNvPicPr/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6381750" y="27974924"/>
          <a:ext cx="1181100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42</xdr:row>
      <xdr:rowOff>25003</xdr:rowOff>
    </xdr:from>
    <xdr:to>
      <xdr:col>5</xdr:col>
      <xdr:colOff>1142813</xdr:colOff>
      <xdr:row>42</xdr:row>
      <xdr:rowOff>784473</xdr:rowOff>
    </xdr:to>
    <xdr:pic>
      <xdr:nvPicPr>
        <xdr:cNvPr id="66" name="Рисунок 86" descr=" "/>
        <xdr:cNvPicPr/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6381749" y="28755976"/>
          <a:ext cx="1114425" cy="762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</xdr:colOff>
      <xdr:row>43</xdr:row>
      <xdr:rowOff>25003</xdr:rowOff>
    </xdr:from>
    <xdr:to>
      <xdr:col>5</xdr:col>
      <xdr:colOff>1189221</xdr:colOff>
      <xdr:row>43</xdr:row>
      <xdr:rowOff>759469</xdr:rowOff>
    </xdr:to>
    <xdr:pic>
      <xdr:nvPicPr>
        <xdr:cNvPr id="67" name="Рисунок 88" descr=" "/>
        <xdr:cNvPicPr/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6391275" y="29565600"/>
          <a:ext cx="1152525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56560</xdr:colOff>
      <xdr:row>44</xdr:row>
      <xdr:rowOff>25003</xdr:rowOff>
    </xdr:from>
    <xdr:to>
      <xdr:col>5</xdr:col>
      <xdr:colOff>1180520</xdr:colOff>
      <xdr:row>44</xdr:row>
      <xdr:rowOff>746968</xdr:rowOff>
    </xdr:to>
    <xdr:pic>
      <xdr:nvPicPr>
        <xdr:cNvPr id="68" name="Рисунок 90" descr=" "/>
        <xdr:cNvPicPr/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6410326" y="30356174"/>
          <a:ext cx="1123950" cy="72390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46408</xdr:colOff>
      <xdr:row>45</xdr:row>
      <xdr:rowOff>50006</xdr:rowOff>
    </xdr:from>
    <xdr:to>
      <xdr:col>5</xdr:col>
      <xdr:colOff>1180520</xdr:colOff>
      <xdr:row>45</xdr:row>
      <xdr:rowOff>746968</xdr:rowOff>
    </xdr:to>
    <xdr:pic>
      <xdr:nvPicPr>
        <xdr:cNvPr id="69" name="Рисунок 92" descr=" "/>
        <xdr:cNvPicPr/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6400800" y="31184850"/>
          <a:ext cx="1133475" cy="69532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104419</xdr:colOff>
      <xdr:row>46</xdr:row>
      <xdr:rowOff>50006</xdr:rowOff>
    </xdr:from>
    <xdr:to>
      <xdr:col>5</xdr:col>
      <xdr:colOff>1170368</xdr:colOff>
      <xdr:row>46</xdr:row>
      <xdr:rowOff>759469</xdr:rowOff>
    </xdr:to>
    <xdr:pic>
      <xdr:nvPicPr>
        <xdr:cNvPr id="70" name="Рисунок 94" descr=" "/>
        <xdr:cNvPicPr/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6457950" y="31984950"/>
          <a:ext cx="1066800" cy="71437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131974</xdr:colOff>
      <xdr:row>47</xdr:row>
      <xdr:rowOff>25003</xdr:rowOff>
    </xdr:from>
    <xdr:to>
      <xdr:col>5</xdr:col>
      <xdr:colOff>1132661</xdr:colOff>
      <xdr:row>47</xdr:row>
      <xdr:rowOff>771971</xdr:rowOff>
    </xdr:to>
    <xdr:pic>
      <xdr:nvPicPr>
        <xdr:cNvPr id="71" name="Рисунок 96" descr=" "/>
        <xdr:cNvPicPr/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6486525" y="32766000"/>
          <a:ext cx="1000125" cy="74295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48</xdr:row>
      <xdr:rowOff>37504</xdr:rowOff>
    </xdr:from>
    <xdr:to>
      <xdr:col>5</xdr:col>
      <xdr:colOff>1170368</xdr:colOff>
      <xdr:row>48</xdr:row>
      <xdr:rowOff>759469</xdr:rowOff>
    </xdr:to>
    <xdr:pic>
      <xdr:nvPicPr>
        <xdr:cNvPr id="72" name="Рисунок 98" descr=" "/>
        <xdr:cNvPicPr/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6448425" y="33575624"/>
          <a:ext cx="1076325" cy="7143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49</xdr:row>
      <xdr:rowOff>25003</xdr:rowOff>
    </xdr:from>
    <xdr:to>
      <xdr:col>5</xdr:col>
      <xdr:colOff>1199373</xdr:colOff>
      <xdr:row>49</xdr:row>
      <xdr:rowOff>784473</xdr:rowOff>
    </xdr:to>
    <xdr:pic>
      <xdr:nvPicPr>
        <xdr:cNvPr id="73" name="Рисунок 100" descr=" "/>
        <xdr:cNvPicPr/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6448425" y="34356676"/>
          <a:ext cx="1104900" cy="762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123272</xdr:colOff>
      <xdr:row>50</xdr:row>
      <xdr:rowOff>37504</xdr:rowOff>
    </xdr:from>
    <xdr:to>
      <xdr:col>5</xdr:col>
      <xdr:colOff>1113807</xdr:colOff>
      <xdr:row>50</xdr:row>
      <xdr:rowOff>784473</xdr:rowOff>
    </xdr:to>
    <xdr:pic>
      <xdr:nvPicPr>
        <xdr:cNvPr id="74" name="Рисунок 102" descr=" "/>
        <xdr:cNvPicPr/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6477000" y="35166300"/>
          <a:ext cx="990599" cy="7524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51</xdr:row>
      <xdr:rowOff>37504</xdr:rowOff>
    </xdr:from>
    <xdr:to>
      <xdr:col>5</xdr:col>
      <xdr:colOff>1151514</xdr:colOff>
      <xdr:row>51</xdr:row>
      <xdr:rowOff>759469</xdr:rowOff>
    </xdr:to>
    <xdr:pic>
      <xdr:nvPicPr>
        <xdr:cNvPr id="75" name="Рисунок 104" descr=" "/>
        <xdr:cNvPicPr/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6448424" y="35966400"/>
          <a:ext cx="1057275" cy="7334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56560</xdr:colOff>
      <xdr:row>52</xdr:row>
      <xdr:rowOff>25003</xdr:rowOff>
    </xdr:from>
    <xdr:to>
      <xdr:col>5</xdr:col>
      <xdr:colOff>1189221</xdr:colOff>
      <xdr:row>52</xdr:row>
      <xdr:rowOff>759469</xdr:rowOff>
    </xdr:to>
    <xdr:pic>
      <xdr:nvPicPr>
        <xdr:cNvPr id="76" name="Рисунок 106" descr=" "/>
        <xdr:cNvPicPr/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6410325" y="36766500"/>
          <a:ext cx="1133475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53</xdr:row>
      <xdr:rowOff>25003</xdr:rowOff>
    </xdr:from>
    <xdr:to>
      <xdr:col>5</xdr:col>
      <xdr:colOff>1180520</xdr:colOff>
      <xdr:row>53</xdr:row>
      <xdr:rowOff>759469</xdr:rowOff>
    </xdr:to>
    <xdr:pic>
      <xdr:nvPicPr>
        <xdr:cNvPr id="77" name="Рисунок 108" descr=" "/>
        <xdr:cNvPicPr/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6448425" y="37557072"/>
          <a:ext cx="1085850" cy="74295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46408</xdr:colOff>
      <xdr:row>54</xdr:row>
      <xdr:rowOff>37504</xdr:rowOff>
    </xdr:from>
    <xdr:to>
      <xdr:col>5</xdr:col>
      <xdr:colOff>1218227</xdr:colOff>
      <xdr:row>54</xdr:row>
      <xdr:rowOff>784473</xdr:rowOff>
    </xdr:to>
    <xdr:pic>
      <xdr:nvPicPr>
        <xdr:cNvPr id="78" name="Рисунок 110" descr=" "/>
        <xdr:cNvPicPr/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6400800" y="38376224"/>
          <a:ext cx="1171575" cy="74295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</xdr:colOff>
      <xdr:row>55</xdr:row>
      <xdr:rowOff>37504</xdr:rowOff>
    </xdr:from>
    <xdr:to>
      <xdr:col>5</xdr:col>
      <xdr:colOff>1180520</xdr:colOff>
      <xdr:row>55</xdr:row>
      <xdr:rowOff>784473</xdr:rowOff>
    </xdr:to>
    <xdr:pic>
      <xdr:nvPicPr>
        <xdr:cNvPr id="79" name="Рисунок 112" descr=" "/>
        <xdr:cNvPicPr/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6391276" y="39166800"/>
          <a:ext cx="1143000" cy="752476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56560</xdr:colOff>
      <xdr:row>56</xdr:row>
      <xdr:rowOff>50006</xdr:rowOff>
    </xdr:from>
    <xdr:to>
      <xdr:col>5</xdr:col>
      <xdr:colOff>1170368</xdr:colOff>
      <xdr:row>56</xdr:row>
      <xdr:rowOff>759469</xdr:rowOff>
    </xdr:to>
    <xdr:pic>
      <xdr:nvPicPr>
        <xdr:cNvPr id="80" name="Рисунок 114" descr=" "/>
        <xdr:cNvPicPr/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6410325" y="39985948"/>
          <a:ext cx="1114425" cy="70485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57</xdr:row>
      <xdr:rowOff>25003</xdr:rowOff>
    </xdr:from>
    <xdr:to>
      <xdr:col>5</xdr:col>
      <xdr:colOff>1142813</xdr:colOff>
      <xdr:row>57</xdr:row>
      <xdr:rowOff>759469</xdr:rowOff>
    </xdr:to>
    <xdr:pic>
      <xdr:nvPicPr>
        <xdr:cNvPr id="81" name="Рисунок 116" descr=" "/>
        <xdr:cNvPicPr/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6381750" y="40757476"/>
          <a:ext cx="1114425" cy="7334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94267</xdr:colOff>
      <xdr:row>58</xdr:row>
      <xdr:rowOff>37504</xdr:rowOff>
    </xdr:from>
    <xdr:to>
      <xdr:col>5</xdr:col>
      <xdr:colOff>1132661</xdr:colOff>
      <xdr:row>58</xdr:row>
      <xdr:rowOff>759469</xdr:rowOff>
    </xdr:to>
    <xdr:pic>
      <xdr:nvPicPr>
        <xdr:cNvPr id="82" name="Рисунок 118" descr=" "/>
        <xdr:cNvPicPr/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6448426" y="41576624"/>
          <a:ext cx="1038224" cy="723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</xdr:colOff>
      <xdr:row>59</xdr:row>
      <xdr:rowOff>25003</xdr:rowOff>
    </xdr:from>
    <xdr:to>
      <xdr:col>5</xdr:col>
      <xdr:colOff>1122509</xdr:colOff>
      <xdr:row>59</xdr:row>
      <xdr:rowOff>759469</xdr:rowOff>
    </xdr:to>
    <xdr:pic>
      <xdr:nvPicPr>
        <xdr:cNvPr id="83" name="Рисунок 120" descr=" "/>
        <xdr:cNvPicPr/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6391275" y="42357676"/>
          <a:ext cx="1085850" cy="7334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65262</xdr:colOff>
      <xdr:row>60</xdr:row>
      <xdr:rowOff>25003</xdr:rowOff>
    </xdr:from>
    <xdr:to>
      <xdr:col>5</xdr:col>
      <xdr:colOff>1151514</xdr:colOff>
      <xdr:row>60</xdr:row>
      <xdr:rowOff>784473</xdr:rowOff>
    </xdr:to>
    <xdr:pic>
      <xdr:nvPicPr>
        <xdr:cNvPr id="84" name="Рисунок 122" descr=" "/>
        <xdr:cNvPicPr/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6419850" y="43157776"/>
          <a:ext cx="1085850" cy="762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27555</xdr:colOff>
      <xdr:row>61</xdr:row>
      <xdr:rowOff>37504</xdr:rowOff>
    </xdr:from>
    <xdr:to>
      <xdr:col>5</xdr:col>
      <xdr:colOff>1180520</xdr:colOff>
      <xdr:row>61</xdr:row>
      <xdr:rowOff>784473</xdr:rowOff>
    </xdr:to>
    <xdr:pic>
      <xdr:nvPicPr>
        <xdr:cNvPr id="85" name="Рисунок 124" descr=" "/>
        <xdr:cNvPicPr/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6381750" y="43976924"/>
          <a:ext cx="1152525" cy="742952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</xdr:colOff>
      <xdr:row>62</xdr:row>
      <xdr:rowOff>25003</xdr:rowOff>
    </xdr:from>
    <xdr:to>
      <xdr:col>5</xdr:col>
      <xdr:colOff>1151514</xdr:colOff>
      <xdr:row>62</xdr:row>
      <xdr:rowOff>784473</xdr:rowOff>
    </xdr:to>
    <xdr:pic>
      <xdr:nvPicPr>
        <xdr:cNvPr id="86" name="Рисунок 126" descr=" "/>
        <xdr:cNvPicPr/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6391275" y="44757976"/>
          <a:ext cx="1114425" cy="762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381421</xdr:colOff>
      <xdr:row>63</xdr:row>
      <xdr:rowOff>65633</xdr:rowOff>
    </xdr:from>
    <xdr:to>
      <xdr:col>5</xdr:col>
      <xdr:colOff>1121059</xdr:colOff>
      <xdr:row>63</xdr:row>
      <xdr:rowOff>765720</xdr:rowOff>
    </xdr:to>
    <xdr:pic>
      <xdr:nvPicPr>
        <xdr:cNvPr id="87" name="Рисунок 128" descr=" "/>
        <xdr:cNvPicPr/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7943484" y="45589388"/>
          <a:ext cx="739682" cy="7000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317609</xdr:colOff>
      <xdr:row>64</xdr:row>
      <xdr:rowOff>40630</xdr:rowOff>
    </xdr:from>
    <xdr:to>
      <xdr:col>5</xdr:col>
      <xdr:colOff>1161666</xdr:colOff>
      <xdr:row>64</xdr:row>
      <xdr:rowOff>756344</xdr:rowOff>
    </xdr:to>
    <xdr:pic>
      <xdr:nvPicPr>
        <xdr:cNvPr id="88" name="Рисунок 130" descr=" "/>
        <xdr:cNvPicPr/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7879357" y="46364388"/>
          <a:ext cx="844444" cy="7156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377070</xdr:colOff>
      <xdr:row>65</xdr:row>
      <xdr:rowOff>40630</xdr:rowOff>
    </xdr:from>
    <xdr:to>
      <xdr:col>5</xdr:col>
      <xdr:colOff>1151514</xdr:colOff>
      <xdr:row>65</xdr:row>
      <xdr:rowOff>756344</xdr:rowOff>
    </xdr:to>
    <xdr:pic>
      <xdr:nvPicPr>
        <xdr:cNvPr id="89" name="Рисунок 132" descr=" "/>
        <xdr:cNvPicPr/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7939039" y="47164388"/>
          <a:ext cx="774603" cy="7156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317609</xdr:colOff>
      <xdr:row>66</xdr:row>
      <xdr:rowOff>40630</xdr:rowOff>
    </xdr:from>
    <xdr:to>
      <xdr:col>5</xdr:col>
      <xdr:colOff>1121059</xdr:colOff>
      <xdr:row>66</xdr:row>
      <xdr:rowOff>781347</xdr:rowOff>
    </xdr:to>
    <xdr:pic>
      <xdr:nvPicPr>
        <xdr:cNvPr id="90" name="Рисунок 134" descr=" "/>
        <xdr:cNvPicPr/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7879357" y="47964384"/>
          <a:ext cx="803809" cy="7406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387222</xdr:colOff>
      <xdr:row>67</xdr:row>
      <xdr:rowOff>25003</xdr:rowOff>
    </xdr:from>
    <xdr:to>
      <xdr:col>5</xdr:col>
      <xdr:colOff>1067399</xdr:colOff>
      <xdr:row>67</xdr:row>
      <xdr:rowOff>765720</xdr:rowOff>
    </xdr:to>
    <xdr:pic>
      <xdr:nvPicPr>
        <xdr:cNvPr id="91" name="Рисунок 136" descr=" "/>
        <xdr:cNvPicPr/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7949198" y="48748760"/>
          <a:ext cx="679999" cy="7406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327761</xdr:colOff>
      <xdr:row>68</xdr:row>
      <xdr:rowOff>25003</xdr:rowOff>
    </xdr:from>
    <xdr:to>
      <xdr:col>5</xdr:col>
      <xdr:colOff>1102205</xdr:colOff>
      <xdr:row>68</xdr:row>
      <xdr:rowOff>756344</xdr:rowOff>
    </xdr:to>
    <xdr:pic>
      <xdr:nvPicPr>
        <xdr:cNvPr id="92" name="Рисунок 138" descr=" "/>
        <xdr:cNvPicPr/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7889515" y="49548760"/>
          <a:ext cx="774603" cy="731248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387222</xdr:colOff>
      <xdr:row>69</xdr:row>
      <xdr:rowOff>40630</xdr:rowOff>
    </xdr:from>
    <xdr:to>
      <xdr:col>5</xdr:col>
      <xdr:colOff>1121059</xdr:colOff>
      <xdr:row>69</xdr:row>
      <xdr:rowOff>756344</xdr:rowOff>
    </xdr:to>
    <xdr:pic>
      <xdr:nvPicPr>
        <xdr:cNvPr id="93" name="Рисунок 140" descr=" "/>
        <xdr:cNvPicPr/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7949198" y="50364384"/>
          <a:ext cx="733968" cy="71562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287153</xdr:colOff>
      <xdr:row>70</xdr:row>
      <xdr:rowOff>59382</xdr:rowOff>
    </xdr:from>
    <xdr:to>
      <xdr:col>5</xdr:col>
      <xdr:colOff>1036943</xdr:colOff>
      <xdr:row>70</xdr:row>
      <xdr:rowOff>771971</xdr:rowOff>
    </xdr:to>
    <xdr:pic>
      <xdr:nvPicPr>
        <xdr:cNvPr id="94" name="Рисунок 142" descr=" "/>
        <xdr:cNvPicPr/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7848881" y="51183132"/>
          <a:ext cx="749840" cy="712500"/>
        </a:xfrm>
        <a:prstGeom prst="rect">
          <a:avLst/>
        </a:prstGeom>
        <a:noFill/>
        <a:ln>
          <a:noFill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:r="http://schemas.openxmlformats.org/officeDocument/2006/relationships" xmlns="http://schemas.openxmlformats.org/spreadsheetml/2006/main">
  <dimension ref="A1:I399"/>
  <sheetViews>
    <sheetView tabSelected="1" workbookViewId="0" zoomScale="71">
      <selection activeCell="G277" sqref="G277"/>
    </sheetView>
  </sheetViews>
  <sheetFormatPr defaultRowHeight="63.0" customHeight="1" defaultColWidth="10"/>
  <cols>
    <col min="1" max="1" customWidth="1" width="17.855469" style="0"/>
    <col min="2" max="2" customWidth="1" width="48.570312" style="0"/>
    <col min="3" max="3" customWidth="1" width="13.5703125" style="0"/>
    <col min="4" max="4" customWidth="1" width="7.0" style="0"/>
    <col min="5" max="5" customWidth="1" width="8.285156" style="0"/>
    <col min="6" max="6" customWidth="1" width="18.710938" style="0"/>
    <col min="7" max="7" customWidth="1" width="15.7109375" style="0"/>
  </cols>
  <sheetData>
    <row r="1" spans="8:8" ht="15.0" customHeight="1"/>
    <row r="2" spans="8:8" ht="15.0" customHeight="1">
      <c r="A2" s="1" t="s">
        <v>0</v>
      </c>
      <c r="B2" s="2" t="s">
        <v>1</v>
      </c>
      <c r="C2" s="2"/>
    </row>
    <row r="3" spans="8:8" ht="15.0" customHeight="1">
      <c r="A3" s="3"/>
      <c r="B3" s="4"/>
      <c r="C3" s="4"/>
    </row>
    <row r="4" spans="8:8" ht="15.0" customHeight="1">
      <c r="F4" s="5"/>
    </row>
    <row r="5" spans="8:8" ht="15.0" customHeight="1">
      <c r="A5" s="6" t="s">
        <v>2</v>
      </c>
      <c r="B5" s="6" t="s">
        <v>3</v>
      </c>
      <c r="C5" s="6" t="s">
        <v>4</v>
      </c>
      <c r="D5" s="7" t="s">
        <v>5</v>
      </c>
      <c r="E5" s="8"/>
      <c r="F5" s="9" t="s">
        <v>6</v>
      </c>
      <c r="G5" s="10" t="s">
        <v>7</v>
      </c>
    </row>
    <row r="6" spans="8:8" ht="15.0" customHeight="1">
      <c r="A6" s="11" t="s">
        <v>8</v>
      </c>
      <c r="B6" s="12"/>
      <c r="C6" s="12"/>
      <c r="D6" s="12"/>
      <c r="E6" s="12"/>
      <c r="F6" s="12"/>
      <c r="G6" s="13"/>
    </row>
    <row r="7" spans="8:8" ht="15.0" customHeight="1">
      <c r="A7" s="11" t="s">
        <v>9</v>
      </c>
      <c r="B7" s="12"/>
      <c r="C7" s="12"/>
      <c r="D7" s="12"/>
      <c r="E7" s="12"/>
      <c r="F7" s="12"/>
      <c r="G7" s="14"/>
    </row>
    <row r="8" spans="8:8" ht="63.0" customHeight="1">
      <c r="A8" s="15" t="s">
        <v>10</v>
      </c>
      <c r="B8" s="16" t="s">
        <v>11</v>
      </c>
      <c r="C8" s="17">
        <v>35.0</v>
      </c>
      <c r="D8" s="18" t="s">
        <v>12</v>
      </c>
      <c r="E8" s="18"/>
      <c r="F8" s="19"/>
      <c r="G8" s="14"/>
    </row>
    <row r="9" spans="8:8" ht="63.0" customHeight="1">
      <c r="A9" s="15" t="s">
        <v>13</v>
      </c>
      <c r="B9" s="16" t="s">
        <v>14</v>
      </c>
      <c r="C9" s="17">
        <v>35.0</v>
      </c>
      <c r="D9" s="18" t="s">
        <v>15</v>
      </c>
      <c r="E9" s="18"/>
      <c r="F9" s="19"/>
      <c r="G9" s="14"/>
    </row>
    <row r="10" spans="8:8" ht="63.0" customHeight="1">
      <c r="A10" s="15" t="s">
        <v>16</v>
      </c>
      <c r="B10" s="16" t="s">
        <v>17</v>
      </c>
      <c r="C10" s="17">
        <v>35.0</v>
      </c>
      <c r="D10" s="18" t="s">
        <v>18</v>
      </c>
      <c r="E10" s="18"/>
      <c r="F10" s="19"/>
      <c r="G10" s="14"/>
    </row>
    <row r="11" spans="8:8" ht="63.0" customHeight="1">
      <c r="A11" s="15" t="s">
        <v>19</v>
      </c>
      <c r="B11" s="16" t="s">
        <v>20</v>
      </c>
      <c r="C11" s="17">
        <v>35.0</v>
      </c>
      <c r="D11" s="18" t="s">
        <v>21</v>
      </c>
      <c r="E11" s="18"/>
      <c r="F11" s="19"/>
      <c r="G11" s="14"/>
    </row>
    <row r="12" spans="8:8" ht="63.0" customHeight="1">
      <c r="A12" s="15" t="s">
        <v>22</v>
      </c>
      <c r="B12" s="16" t="s">
        <v>23</v>
      </c>
      <c r="C12" s="17">
        <v>35.0</v>
      </c>
      <c r="D12" s="18" t="s">
        <v>24</v>
      </c>
      <c r="E12" s="18"/>
      <c r="F12" s="19"/>
      <c r="G12" s="14"/>
    </row>
    <row r="13" spans="8:8" ht="63.0" customHeight="1">
      <c r="A13" s="15" t="s">
        <v>25</v>
      </c>
      <c r="B13" s="16" t="s">
        <v>26</v>
      </c>
      <c r="C13" s="17">
        <v>35.0</v>
      </c>
      <c r="D13" s="18" t="s">
        <v>27</v>
      </c>
      <c r="E13" s="18"/>
      <c r="F13" s="19"/>
      <c r="G13" s="14"/>
    </row>
    <row r="14" spans="8:8" ht="63.0" customHeight="1">
      <c r="A14" s="15" t="s">
        <v>28</v>
      </c>
      <c r="B14" s="16" t="s">
        <v>29</v>
      </c>
      <c r="C14" s="17">
        <v>35.0</v>
      </c>
      <c r="D14" s="18" t="s">
        <v>30</v>
      </c>
      <c r="E14" s="18"/>
      <c r="F14" s="19"/>
      <c r="G14" s="14"/>
    </row>
    <row r="15" spans="8:8" ht="63.0" customHeight="1">
      <c r="A15" s="15" t="s">
        <v>31</v>
      </c>
      <c r="B15" s="16" t="s">
        <v>32</v>
      </c>
      <c r="C15" s="17">
        <v>35.0</v>
      </c>
      <c r="D15" s="18" t="s">
        <v>33</v>
      </c>
      <c r="E15" s="18"/>
      <c r="F15" s="19"/>
      <c r="G15" s="14"/>
    </row>
    <row r="16" spans="8:8" ht="63.0" customHeight="1">
      <c r="A16" s="15" t="s">
        <v>34</v>
      </c>
      <c r="B16" s="16" t="s">
        <v>35</v>
      </c>
      <c r="C16" s="17">
        <v>35.0</v>
      </c>
      <c r="D16" s="18" t="s">
        <v>36</v>
      </c>
      <c r="E16" s="18"/>
      <c r="F16" s="19"/>
      <c r="G16" s="14"/>
    </row>
    <row r="17" spans="8:8" ht="63.0" customHeight="1">
      <c r="A17" s="15" t="s">
        <v>37</v>
      </c>
      <c r="B17" s="16" t="s">
        <v>38</v>
      </c>
      <c r="C17" s="17">
        <v>35.0</v>
      </c>
      <c r="D17" s="18" t="s">
        <v>39</v>
      </c>
      <c r="E17" s="18"/>
      <c r="F17" s="19"/>
      <c r="G17" s="14"/>
    </row>
    <row r="18" spans="8:8" ht="15.0" customHeight="1">
      <c r="A18" s="11" t="s">
        <v>40</v>
      </c>
      <c r="B18" s="12"/>
      <c r="C18" s="12"/>
      <c r="D18" s="12"/>
      <c r="E18" s="12"/>
      <c r="F18" s="12"/>
      <c r="G18" s="14"/>
    </row>
    <row r="19" spans="8:8" ht="63.0" customHeight="1">
      <c r="A19" s="15" t="s">
        <v>41</v>
      </c>
      <c r="B19" s="16" t="s">
        <v>42</v>
      </c>
      <c r="C19" s="17">
        <v>35.0</v>
      </c>
      <c r="D19" s="18" t="s">
        <v>43</v>
      </c>
      <c r="E19" s="18"/>
      <c r="F19" s="19"/>
      <c r="G19" s="14"/>
    </row>
    <row r="20" spans="8:8" ht="63.0" customHeight="1">
      <c r="A20" s="15" t="s">
        <v>44</v>
      </c>
      <c r="B20" s="16" t="s">
        <v>45</v>
      </c>
      <c r="C20" s="17">
        <v>35.0</v>
      </c>
      <c r="D20" s="18" t="s">
        <v>46</v>
      </c>
      <c r="E20" s="18"/>
      <c r="F20" s="19"/>
      <c r="G20" s="14"/>
    </row>
    <row r="21" spans="8:8" ht="63.0" customHeight="1">
      <c r="A21" s="15" t="s">
        <v>47</v>
      </c>
      <c r="B21" s="16" t="s">
        <v>48</v>
      </c>
      <c r="C21" s="17">
        <v>35.0</v>
      </c>
      <c r="D21" s="18" t="s">
        <v>49</v>
      </c>
      <c r="E21" s="18"/>
      <c r="F21" s="19"/>
      <c r="G21" s="14"/>
    </row>
    <row r="22" spans="8:8" ht="63.0" customHeight="1">
      <c r="A22" s="15" t="s">
        <v>50</v>
      </c>
      <c r="B22" s="16" t="s">
        <v>51</v>
      </c>
      <c r="C22" s="17">
        <v>35.0</v>
      </c>
      <c r="D22" s="18" t="s">
        <v>52</v>
      </c>
      <c r="E22" s="18"/>
      <c r="F22" s="19"/>
      <c r="G22" s="14"/>
    </row>
    <row r="23" spans="8:8" ht="63.0" customHeight="1">
      <c r="A23" s="15" t="s">
        <v>53</v>
      </c>
      <c r="B23" s="16" t="s">
        <v>54</v>
      </c>
      <c r="C23" s="17">
        <v>35.0</v>
      </c>
      <c r="D23" s="18" t="s">
        <v>55</v>
      </c>
      <c r="E23" s="18"/>
      <c r="F23" s="19"/>
      <c r="G23" s="14"/>
    </row>
    <row r="24" spans="8:8" ht="63.0" customHeight="1">
      <c r="A24" s="15" t="s">
        <v>56</v>
      </c>
      <c r="B24" s="16" t="s">
        <v>57</v>
      </c>
      <c r="C24" s="17">
        <v>35.0</v>
      </c>
      <c r="D24" s="18" t="s">
        <v>58</v>
      </c>
      <c r="E24" s="18"/>
      <c r="F24" s="19"/>
      <c r="G24" s="14"/>
    </row>
    <row r="25" spans="8:8" ht="63.0" customHeight="1">
      <c r="A25" s="15" t="s">
        <v>59</v>
      </c>
      <c r="B25" s="16" t="s">
        <v>60</v>
      </c>
      <c r="C25" s="17">
        <v>35.0</v>
      </c>
      <c r="D25" s="18" t="s">
        <v>61</v>
      </c>
      <c r="E25" s="18"/>
      <c r="F25" s="19"/>
      <c r="G25" s="14"/>
    </row>
    <row r="26" spans="8:8" ht="63.0" customHeight="1">
      <c r="A26" s="15" t="s">
        <v>62</v>
      </c>
      <c r="B26" s="16" t="s">
        <v>63</v>
      </c>
      <c r="C26" s="17">
        <v>35.0</v>
      </c>
      <c r="D26" s="18" t="s">
        <v>64</v>
      </c>
      <c r="E26" s="18"/>
      <c r="F26" s="19"/>
      <c r="G26" s="14"/>
    </row>
    <row r="27" spans="8:8" ht="63.0" customHeight="1">
      <c r="A27" s="15" t="s">
        <v>65</v>
      </c>
      <c r="B27" s="16" t="s">
        <v>66</v>
      </c>
      <c r="C27" s="17">
        <v>35.0</v>
      </c>
      <c r="D27" s="18" t="s">
        <v>67</v>
      </c>
      <c r="E27" s="18"/>
      <c r="F27" s="19"/>
      <c r="G27" s="14"/>
    </row>
    <row r="28" spans="8:8" ht="63.0" customHeight="1">
      <c r="A28" s="15" t="s">
        <v>68</v>
      </c>
      <c r="B28" s="16" t="s">
        <v>69</v>
      </c>
      <c r="C28" s="17">
        <v>35.0</v>
      </c>
      <c r="D28" s="18" t="s">
        <v>70</v>
      </c>
      <c r="E28" s="18"/>
      <c r="F28" s="19"/>
      <c r="G28" s="14"/>
    </row>
    <row r="29" spans="8:8" ht="63.0" customHeight="1">
      <c r="A29" s="15" t="s">
        <v>71</v>
      </c>
      <c r="B29" s="16" t="s">
        <v>72</v>
      </c>
      <c r="C29" s="17">
        <v>35.0</v>
      </c>
      <c r="D29" s="18" t="s">
        <v>73</v>
      </c>
      <c r="E29" s="18"/>
      <c r="F29" s="19"/>
      <c r="G29" s="14"/>
    </row>
    <row r="30" spans="8:8" ht="63.0" customHeight="1">
      <c r="A30" s="15" t="s">
        <v>74</v>
      </c>
      <c r="B30" s="16" t="s">
        <v>75</v>
      </c>
      <c r="C30" s="17">
        <v>35.0</v>
      </c>
      <c r="D30" s="18" t="s">
        <v>76</v>
      </c>
      <c r="E30" s="18"/>
      <c r="F30" s="19"/>
      <c r="G30" s="14"/>
    </row>
    <row r="31" spans="8:8" ht="63.0" customHeight="1">
      <c r="A31" s="15" t="s">
        <v>77</v>
      </c>
      <c r="B31" s="16" t="s">
        <v>78</v>
      </c>
      <c r="C31" s="17">
        <v>35.0</v>
      </c>
      <c r="D31" s="18" t="s">
        <v>79</v>
      </c>
      <c r="E31" s="18"/>
      <c r="F31" s="19"/>
      <c r="G31" s="14"/>
    </row>
    <row r="32" spans="8:8" ht="63.0" customHeight="1">
      <c r="A32" s="15" t="s">
        <v>80</v>
      </c>
      <c r="B32" s="16" t="s">
        <v>81</v>
      </c>
      <c r="C32" s="17">
        <v>35.0</v>
      </c>
      <c r="D32" s="18" t="s">
        <v>82</v>
      </c>
      <c r="E32" s="18"/>
      <c r="F32" s="19"/>
      <c r="G32" s="14"/>
    </row>
    <row r="33" spans="8:8" ht="63.0" customHeight="1">
      <c r="A33" s="15" t="s">
        <v>83</v>
      </c>
      <c r="B33" s="16" t="s">
        <v>84</v>
      </c>
      <c r="C33" s="17">
        <v>35.0</v>
      </c>
      <c r="D33" s="18" t="s">
        <v>85</v>
      </c>
      <c r="E33" s="18"/>
      <c r="F33" s="19"/>
      <c r="G33" s="14"/>
    </row>
    <row r="34" spans="8:8" ht="63.0" customHeight="1">
      <c r="A34" s="15" t="s">
        <v>86</v>
      </c>
      <c r="B34" s="16" t="s">
        <v>87</v>
      </c>
      <c r="C34" s="17">
        <v>35.0</v>
      </c>
      <c r="D34" s="18" t="s">
        <v>88</v>
      </c>
      <c r="E34" s="18"/>
      <c r="F34" s="19"/>
      <c r="G34" s="14"/>
    </row>
    <row r="35" spans="8:8" ht="63.0" customHeight="1">
      <c r="A35" s="15" t="s">
        <v>89</v>
      </c>
      <c r="B35" s="16" t="s">
        <v>90</v>
      </c>
      <c r="C35" s="17">
        <v>35.0</v>
      </c>
      <c r="D35" s="18" t="s">
        <v>91</v>
      </c>
      <c r="E35" s="18"/>
      <c r="F35" s="19"/>
      <c r="G35" s="14"/>
    </row>
    <row r="36" spans="8:8" ht="63.0" customHeight="1">
      <c r="A36" s="15" t="s">
        <v>92</v>
      </c>
      <c r="B36" s="16" t="s">
        <v>93</v>
      </c>
      <c r="C36" s="17">
        <v>35.0</v>
      </c>
      <c r="D36" s="18" t="s">
        <v>94</v>
      </c>
      <c r="E36" s="18"/>
      <c r="F36" s="19"/>
      <c r="G36" s="14"/>
    </row>
    <row r="37" spans="8:8" ht="63.0" customHeight="1">
      <c r="A37" s="15" t="s">
        <v>95</v>
      </c>
      <c r="B37" s="16" t="s">
        <v>96</v>
      </c>
      <c r="C37" s="17">
        <v>35.0</v>
      </c>
      <c r="D37" s="18" t="s">
        <v>97</v>
      </c>
      <c r="E37" s="18"/>
      <c r="F37" s="19"/>
      <c r="G37" s="14"/>
    </row>
    <row r="38" spans="8:8" ht="63.0" customHeight="1">
      <c r="A38" s="15" t="s">
        <v>98</v>
      </c>
      <c r="B38" s="16" t="s">
        <v>99</v>
      </c>
      <c r="C38" s="17">
        <v>35.0</v>
      </c>
      <c r="D38" s="18" t="s">
        <v>100</v>
      </c>
      <c r="E38" s="18"/>
      <c r="F38" s="19"/>
      <c r="G38" s="14"/>
    </row>
    <row r="39" spans="8:8" ht="63.0" customHeight="1">
      <c r="A39" s="15" t="s">
        <v>101</v>
      </c>
      <c r="B39" s="16" t="s">
        <v>102</v>
      </c>
      <c r="C39" s="17">
        <v>35.0</v>
      </c>
      <c r="D39" s="18" t="s">
        <v>103</v>
      </c>
      <c r="E39" s="18"/>
      <c r="F39" s="19"/>
      <c r="G39" s="14"/>
    </row>
    <row r="40" spans="8:8" ht="63.0" customHeight="1">
      <c r="A40" s="15" t="s">
        <v>104</v>
      </c>
      <c r="B40" s="16" t="s">
        <v>105</v>
      </c>
      <c r="C40" s="17">
        <v>35.0</v>
      </c>
      <c r="D40" s="18" t="s">
        <v>106</v>
      </c>
      <c r="E40" s="18"/>
      <c r="F40" s="19"/>
      <c r="G40" s="14"/>
    </row>
    <row r="41" spans="8:8" ht="63.0" customHeight="1">
      <c r="A41" s="15" t="s">
        <v>107</v>
      </c>
      <c r="B41" s="16" t="s">
        <v>108</v>
      </c>
      <c r="C41" s="17">
        <v>35.0</v>
      </c>
      <c r="D41" s="18" t="s">
        <v>109</v>
      </c>
      <c r="E41" s="18"/>
      <c r="F41" s="19"/>
      <c r="G41" s="14"/>
    </row>
    <row r="42" spans="8:8" ht="63.0" customHeight="1">
      <c r="A42" s="15" t="s">
        <v>110</v>
      </c>
      <c r="B42" s="16" t="s">
        <v>111</v>
      </c>
      <c r="C42" s="17">
        <v>35.0</v>
      </c>
      <c r="D42" s="18" t="s">
        <v>112</v>
      </c>
      <c r="E42" s="18"/>
      <c r="F42" s="19"/>
      <c r="G42" s="14"/>
    </row>
    <row r="43" spans="8:8" ht="63.0" customHeight="1">
      <c r="A43" s="15" t="s">
        <v>113</v>
      </c>
      <c r="B43" s="16" t="s">
        <v>114</v>
      </c>
      <c r="C43" s="17">
        <v>35.0</v>
      </c>
      <c r="D43" s="18" t="s">
        <v>115</v>
      </c>
      <c r="E43" s="18"/>
      <c r="F43" s="19"/>
      <c r="G43" s="14"/>
    </row>
    <row r="44" spans="8:8" ht="63.0" customHeight="1">
      <c r="A44" s="15" t="s">
        <v>116</v>
      </c>
      <c r="B44" s="16" t="s">
        <v>117</v>
      </c>
      <c r="C44" s="17">
        <v>35.0</v>
      </c>
      <c r="D44" s="18" t="s">
        <v>118</v>
      </c>
      <c r="E44" s="18"/>
      <c r="F44" s="19"/>
      <c r="G44" s="14"/>
    </row>
    <row r="45" spans="8:8" ht="63.0" customHeight="1">
      <c r="A45" s="15" t="s">
        <v>119</v>
      </c>
      <c r="B45" s="16" t="s">
        <v>120</v>
      </c>
      <c r="C45" s="17">
        <v>35.0</v>
      </c>
      <c r="D45" s="18" t="s">
        <v>121</v>
      </c>
      <c r="E45" s="18"/>
      <c r="F45" s="19"/>
      <c r="G45" s="14"/>
    </row>
    <row r="46" spans="8:8" ht="63.0" customHeight="1">
      <c r="A46" s="15" t="s">
        <v>122</v>
      </c>
      <c r="B46" s="16" t="s">
        <v>123</v>
      </c>
      <c r="C46" s="17">
        <v>35.0</v>
      </c>
      <c r="D46" s="18" t="s">
        <v>124</v>
      </c>
      <c r="E46" s="18"/>
      <c r="F46" s="19"/>
      <c r="G46" s="14"/>
    </row>
    <row r="47" spans="8:8" ht="63.0" customHeight="1">
      <c r="A47" s="15" t="s">
        <v>125</v>
      </c>
      <c r="B47" s="16" t="s">
        <v>126</v>
      </c>
      <c r="C47" s="17">
        <v>35.0</v>
      </c>
      <c r="D47" s="18" t="s">
        <v>127</v>
      </c>
      <c r="E47" s="18"/>
      <c r="F47" s="19"/>
      <c r="G47" s="14"/>
    </row>
    <row r="48" spans="8:8" ht="63.0" customHeight="1">
      <c r="A48" s="15" t="s">
        <v>128</v>
      </c>
      <c r="B48" s="16" t="s">
        <v>129</v>
      </c>
      <c r="C48" s="17">
        <v>35.0</v>
      </c>
      <c r="D48" s="18" t="s">
        <v>130</v>
      </c>
      <c r="E48" s="18"/>
      <c r="F48" s="19"/>
      <c r="G48" s="14"/>
    </row>
    <row r="49" spans="8:8" ht="63.0" customHeight="1">
      <c r="A49" s="15" t="s">
        <v>131</v>
      </c>
      <c r="B49" s="16" t="s">
        <v>132</v>
      </c>
      <c r="C49" s="17">
        <v>35.0</v>
      </c>
      <c r="D49" s="18" t="s">
        <v>133</v>
      </c>
      <c r="E49" s="18"/>
      <c r="F49" s="19"/>
      <c r="G49" s="14"/>
    </row>
    <row r="50" spans="8:8" ht="63.0" customHeight="1">
      <c r="A50" s="15" t="s">
        <v>134</v>
      </c>
      <c r="B50" s="16" t="s">
        <v>135</v>
      </c>
      <c r="C50" s="17">
        <v>35.0</v>
      </c>
      <c r="D50" s="18" t="s">
        <v>136</v>
      </c>
      <c r="E50" s="18"/>
      <c r="F50" s="19"/>
      <c r="G50" s="14"/>
    </row>
    <row r="51" spans="8:8" ht="63.0" customHeight="1">
      <c r="A51" s="15" t="s">
        <v>137</v>
      </c>
      <c r="B51" s="16" t="s">
        <v>138</v>
      </c>
      <c r="C51" s="17">
        <v>35.0</v>
      </c>
      <c r="D51" s="18" t="s">
        <v>139</v>
      </c>
      <c r="E51" s="18"/>
      <c r="F51" s="19"/>
      <c r="G51" s="14"/>
    </row>
    <row r="52" spans="8:8" ht="63.0" customHeight="1">
      <c r="A52" s="15" t="s">
        <v>140</v>
      </c>
      <c r="B52" s="16" t="s">
        <v>141</v>
      </c>
      <c r="C52" s="17">
        <v>35.0</v>
      </c>
      <c r="D52" s="18" t="s">
        <v>142</v>
      </c>
      <c r="E52" s="18"/>
      <c r="F52" s="19"/>
      <c r="G52" s="14"/>
    </row>
    <row r="53" spans="8:8" ht="63.0" customHeight="1">
      <c r="A53" s="15" t="s">
        <v>143</v>
      </c>
      <c r="B53" s="16" t="s">
        <v>144</v>
      </c>
      <c r="C53" s="17">
        <v>35.0</v>
      </c>
      <c r="D53" s="18" t="s">
        <v>145</v>
      </c>
      <c r="E53" s="18"/>
      <c r="F53" s="19"/>
      <c r="G53" s="14"/>
    </row>
    <row r="54" spans="8:8" ht="63.0" customHeight="1">
      <c r="A54" s="15" t="s">
        <v>146</v>
      </c>
      <c r="B54" s="16" t="s">
        <v>147</v>
      </c>
      <c r="C54" s="17">
        <v>35.0</v>
      </c>
      <c r="D54" s="18" t="s">
        <v>148</v>
      </c>
      <c r="E54" s="18"/>
      <c r="F54" s="19"/>
      <c r="G54" s="14"/>
    </row>
    <row r="55" spans="8:8" ht="63.0" customHeight="1">
      <c r="A55" s="15" t="s">
        <v>149</v>
      </c>
      <c r="B55" s="16" t="s">
        <v>150</v>
      </c>
      <c r="C55" s="17">
        <v>35.0</v>
      </c>
      <c r="D55" s="18" t="s">
        <v>151</v>
      </c>
      <c r="E55" s="18"/>
      <c r="F55" s="19"/>
      <c r="G55" s="14"/>
    </row>
    <row r="56" spans="8:8" ht="63.0" customHeight="1">
      <c r="A56" s="15" t="s">
        <v>152</v>
      </c>
      <c r="B56" s="16" t="s">
        <v>153</v>
      </c>
      <c r="C56" s="17">
        <v>35.0</v>
      </c>
      <c r="D56" s="18" t="s">
        <v>154</v>
      </c>
      <c r="E56" s="18"/>
      <c r="F56" s="19"/>
      <c r="G56" s="14"/>
    </row>
    <row r="57" spans="8:8" ht="63.0" customHeight="1">
      <c r="A57" s="15" t="s">
        <v>155</v>
      </c>
      <c r="B57" s="16" t="s">
        <v>156</v>
      </c>
      <c r="C57" s="17">
        <v>35.0</v>
      </c>
      <c r="D57" s="18" t="s">
        <v>157</v>
      </c>
      <c r="E57" s="18"/>
      <c r="F57" s="19"/>
      <c r="G57" s="14"/>
    </row>
    <row r="58" spans="8:8" ht="63.0" customHeight="1">
      <c r="A58" s="15" t="s">
        <v>158</v>
      </c>
      <c r="B58" s="16" t="s">
        <v>159</v>
      </c>
      <c r="C58" s="17">
        <v>35.0</v>
      </c>
      <c r="D58" s="18" t="s">
        <v>160</v>
      </c>
      <c r="E58" s="18"/>
      <c r="F58" s="19"/>
      <c r="G58" s="14"/>
    </row>
    <row r="59" spans="8:8" ht="63.0" customHeight="1">
      <c r="A59" s="15" t="s">
        <v>161</v>
      </c>
      <c r="B59" s="16" t="s">
        <v>162</v>
      </c>
      <c r="C59" s="17">
        <v>35.0</v>
      </c>
      <c r="D59" s="18" t="s">
        <v>163</v>
      </c>
      <c r="E59" s="18"/>
      <c r="F59" s="19"/>
      <c r="G59" s="14"/>
    </row>
    <row r="60" spans="8:8" ht="63.0" customHeight="1">
      <c r="A60" s="15" t="s">
        <v>164</v>
      </c>
      <c r="B60" s="16" t="s">
        <v>165</v>
      </c>
      <c r="C60" s="17">
        <v>35.0</v>
      </c>
      <c r="D60" s="18" t="s">
        <v>166</v>
      </c>
      <c r="E60" s="18"/>
      <c r="F60" s="19"/>
      <c r="G60" s="14"/>
    </row>
    <row r="61" spans="8:8" ht="63.0" customHeight="1">
      <c r="A61" s="15" t="s">
        <v>167</v>
      </c>
      <c r="B61" s="16" t="s">
        <v>168</v>
      </c>
      <c r="C61" s="17">
        <v>35.0</v>
      </c>
      <c r="D61" s="18" t="s">
        <v>169</v>
      </c>
      <c r="E61" s="18"/>
      <c r="F61" s="19"/>
      <c r="G61" s="14"/>
    </row>
    <row r="62" spans="8:8" ht="63.0" customHeight="1">
      <c r="A62" s="15" t="s">
        <v>170</v>
      </c>
      <c r="B62" s="16" t="s">
        <v>171</v>
      </c>
      <c r="C62" s="17">
        <v>35.0</v>
      </c>
      <c r="D62" s="18" t="s">
        <v>172</v>
      </c>
      <c r="E62" s="18"/>
      <c r="F62" s="19"/>
      <c r="G62" s="14"/>
    </row>
    <row r="63" spans="8:8" ht="63.0" customHeight="1">
      <c r="A63" s="15" t="s">
        <v>173</v>
      </c>
      <c r="B63" s="16" t="s">
        <v>174</v>
      </c>
      <c r="C63" s="17">
        <v>35.0</v>
      </c>
      <c r="D63" s="18" t="s">
        <v>175</v>
      </c>
      <c r="E63" s="18"/>
      <c r="F63" s="19"/>
      <c r="G63" s="14"/>
    </row>
    <row r="64" spans="8:8" ht="63.0" customHeight="1">
      <c r="A64" s="15" t="s">
        <v>176</v>
      </c>
      <c r="B64" s="16" t="s">
        <v>177</v>
      </c>
      <c r="C64" s="17">
        <v>35.0</v>
      </c>
      <c r="D64" s="18" t="s">
        <v>178</v>
      </c>
      <c r="E64" s="18"/>
      <c r="F64" s="19"/>
      <c r="G64" s="14"/>
    </row>
    <row r="65" spans="8:8" ht="63.0" customHeight="1">
      <c r="A65" s="15" t="s">
        <v>179</v>
      </c>
      <c r="B65" s="16" t="s">
        <v>180</v>
      </c>
      <c r="C65" s="17">
        <v>35.0</v>
      </c>
      <c r="D65" s="18" t="s">
        <v>181</v>
      </c>
      <c r="E65" s="18"/>
      <c r="F65" s="19"/>
      <c r="G65" s="14"/>
    </row>
    <row r="66" spans="8:8" ht="63.0" customHeight="1">
      <c r="A66" s="15" t="s">
        <v>182</v>
      </c>
      <c r="B66" s="16" t="s">
        <v>183</v>
      </c>
      <c r="C66" s="17">
        <v>35.0</v>
      </c>
      <c r="D66" s="18" t="s">
        <v>184</v>
      </c>
      <c r="E66" s="18"/>
      <c r="F66" s="19"/>
      <c r="G66" s="14"/>
    </row>
    <row r="67" spans="8:8" ht="63.0" customHeight="1">
      <c r="A67" s="15" t="s">
        <v>185</v>
      </c>
      <c r="B67" s="16" t="s">
        <v>186</v>
      </c>
      <c r="C67" s="17">
        <v>35.0</v>
      </c>
      <c r="D67" s="18" t="s">
        <v>187</v>
      </c>
      <c r="E67" s="18"/>
      <c r="F67" s="19"/>
      <c r="G67" s="14"/>
    </row>
    <row r="68" spans="8:8" ht="63.0" customHeight="1">
      <c r="A68" s="15" t="s">
        <v>188</v>
      </c>
      <c r="B68" s="16" t="s">
        <v>189</v>
      </c>
      <c r="C68" s="17">
        <v>35.0</v>
      </c>
      <c r="D68" s="18" t="s">
        <v>190</v>
      </c>
      <c r="E68" s="18"/>
      <c r="F68" s="19"/>
      <c r="G68" s="14"/>
    </row>
    <row r="69" spans="8:8" ht="63.0" customHeight="1">
      <c r="A69" s="15" t="s">
        <v>191</v>
      </c>
      <c r="B69" s="16" t="s">
        <v>192</v>
      </c>
      <c r="C69" s="17">
        <v>35.0</v>
      </c>
      <c r="D69" s="18" t="s">
        <v>193</v>
      </c>
      <c r="E69" s="18"/>
      <c r="F69" s="19"/>
      <c r="G69" s="14"/>
    </row>
    <row r="70" spans="8:8" ht="63.0" customHeight="1">
      <c r="A70" s="15" t="s">
        <v>194</v>
      </c>
      <c r="B70" s="16" t="s">
        <v>195</v>
      </c>
      <c r="C70" s="17">
        <v>35.0</v>
      </c>
      <c r="D70" s="18" t="s">
        <v>196</v>
      </c>
      <c r="E70" s="18"/>
      <c r="F70" s="19"/>
      <c r="G70" s="14"/>
    </row>
    <row r="71" spans="8:8" ht="63.0" customHeight="1">
      <c r="A71" s="15" t="s">
        <v>197</v>
      </c>
      <c r="B71" s="16" t="s">
        <v>198</v>
      </c>
      <c r="C71" s="17">
        <v>35.0</v>
      </c>
      <c r="D71" s="18" t="s">
        <v>199</v>
      </c>
      <c r="E71" s="18"/>
      <c r="F71" s="19"/>
      <c r="G71" s="14"/>
    </row>
    <row r="72" spans="8:8" ht="63.0" customHeight="1">
      <c r="A72" s="15" t="s">
        <v>200</v>
      </c>
      <c r="B72" s="16" t="s">
        <v>201</v>
      </c>
      <c r="C72" s="17">
        <v>35.0</v>
      </c>
      <c r="D72" s="18" t="s">
        <v>202</v>
      </c>
      <c r="E72" s="18"/>
      <c r="F72" s="19" t="str">
        <f>_xlfn.DISPIMG("ID_10E6FFB4BFA6400986F800BDC8777E6D",1)</f>
        <v>=DISPIMG("ID_10E6FFB4BFA6400986F800BDC8777E6D",1)</v>
      </c>
      <c r="G72" s="14"/>
    </row>
    <row r="73" spans="8:8" ht="63.0" customHeight="1">
      <c r="A73" s="15" t="s">
        <v>203</v>
      </c>
      <c r="B73" s="16" t="s">
        <v>204</v>
      </c>
      <c r="C73" s="17">
        <v>35.0</v>
      </c>
      <c r="D73" s="18" t="s">
        <v>205</v>
      </c>
      <c r="E73" s="18"/>
      <c r="F73" s="19" t="str">
        <f>_xlfn.DISPIMG("ID_8BECEB13C91C43CC900A7CEE2FED19B1",1)</f>
        <v>=DISPIMG("ID_8BECEB13C91C43CC900A7CEE2FED19B1",1)</v>
      </c>
      <c r="G73" s="14"/>
    </row>
    <row r="74" spans="8:8" ht="63.0" customHeight="1">
      <c r="A74" s="15" t="s">
        <v>206</v>
      </c>
      <c r="B74" s="16" t="s">
        <v>207</v>
      </c>
      <c r="C74" s="17">
        <v>35.0</v>
      </c>
      <c r="D74" s="18" t="s">
        <v>208</v>
      </c>
      <c r="E74" s="18"/>
      <c r="F74" s="19" t="str">
        <f>_xlfn.DISPIMG("ID_9A04C252E7944DF293E6A3AED2F169A9",1)</f>
        <v>=DISPIMG("ID_9A04C252E7944DF293E6A3AED2F169A9",1)</v>
      </c>
      <c r="G74" s="14"/>
    </row>
    <row r="75" spans="8:8" ht="63.0" customHeight="1">
      <c r="A75" s="15" t="s">
        <v>209</v>
      </c>
      <c r="B75" s="16" t="s">
        <v>210</v>
      </c>
      <c r="C75" s="17">
        <v>35.0</v>
      </c>
      <c r="D75" s="18" t="s">
        <v>211</v>
      </c>
      <c r="E75" s="18"/>
      <c r="F75" s="20" t="str">
        <f>_xlfn.DISPIMG("ID_E05C62DF42EB4EBE9888B940765CF971",1)</f>
        <v>=DISPIMG("ID_E05C62DF42EB4EBE9888B940765CF971",1)</v>
      </c>
      <c r="G75" s="14"/>
    </row>
    <row r="76" spans="8:8" ht="63.0" customHeight="1">
      <c r="A76" s="15" t="s">
        <v>212</v>
      </c>
      <c r="B76" s="16" t="s">
        <v>213</v>
      </c>
      <c r="C76" s="17">
        <v>25.0</v>
      </c>
      <c r="D76" s="18" t="s">
        <v>214</v>
      </c>
      <c r="E76" s="18"/>
      <c r="F76" s="19" t="str">
        <f>_xlfn.DISPIMG("ID_C88A735911CA47F0B4246DAF84C805BE",1)</f>
        <v>=DISPIMG("ID_C88A735911CA47F0B4246DAF84C805BE",1)</v>
      </c>
      <c r="G76" s="14"/>
    </row>
    <row r="77" spans="8:8" ht="63.0" customHeight="1">
      <c r="A77" s="15" t="s">
        <v>215</v>
      </c>
      <c r="B77" s="16" t="s">
        <v>216</v>
      </c>
      <c r="C77" s="17">
        <v>35.0</v>
      </c>
      <c r="D77" s="18" t="s">
        <v>217</v>
      </c>
      <c r="E77" s="18"/>
      <c r="F77" s="19" t="str">
        <f>_xlfn.DISPIMG("ID_CC2D4AEFCB40481EB5D5310D78CA5C87",1)</f>
        <v>=DISPIMG("ID_CC2D4AEFCB40481EB5D5310D78CA5C87",1)</v>
      </c>
      <c r="G77" s="14"/>
    </row>
    <row r="78" spans="8:8" ht="63.0" customHeight="1">
      <c r="A78" s="15" t="s">
        <v>218</v>
      </c>
      <c r="B78" s="16" t="s">
        <v>219</v>
      </c>
      <c r="C78" s="17">
        <v>35.0</v>
      </c>
      <c r="D78" s="18" t="s">
        <v>220</v>
      </c>
      <c r="E78" s="18"/>
      <c r="F78" s="19" t="str">
        <f>_xlfn.DISPIMG("ID_20BDD26A10B845EDBF18A78EE5F07F58",1)</f>
        <v>=DISPIMG("ID_20BDD26A10B845EDBF18A78EE5F07F58",1)</v>
      </c>
      <c r="G78" s="14"/>
    </row>
    <row r="79" spans="8:8" ht="63.0" customHeight="1">
      <c r="A79" s="15" t="s">
        <v>221</v>
      </c>
      <c r="B79" s="16" t="s">
        <v>222</v>
      </c>
      <c r="C79" s="17">
        <v>35.0</v>
      </c>
      <c r="D79" s="18" t="s">
        <v>223</v>
      </c>
      <c r="E79" s="18"/>
      <c r="F79" s="19" t="str">
        <f>_xlfn.DISPIMG("ID_63ED1E1775BA4697BFB7F83477459170",1)</f>
        <v>=DISPIMG("ID_63ED1E1775BA4697BFB7F83477459170",1)</v>
      </c>
      <c r="G79" s="14"/>
    </row>
    <row r="80" spans="8:8" ht="63.0" customHeight="1">
      <c r="A80" s="15" t="s">
        <v>224</v>
      </c>
      <c r="B80" s="16" t="s">
        <v>225</v>
      </c>
      <c r="C80" s="17">
        <v>35.0</v>
      </c>
      <c r="D80" s="18" t="s">
        <v>226</v>
      </c>
      <c r="E80" s="18"/>
      <c r="F80" s="19" t="str">
        <f>_xlfn.DISPIMG("ID_128DD825DD72422DBEB3407FFE542594",1)</f>
        <v>=DISPIMG("ID_128DD825DD72422DBEB3407FFE542594",1)</v>
      </c>
      <c r="G80" s="14"/>
    </row>
    <row r="81" spans="8:8" ht="63.0" customHeight="1">
      <c r="A81" s="15" t="s">
        <v>227</v>
      </c>
      <c r="B81" s="16" t="s">
        <v>228</v>
      </c>
      <c r="C81" s="17">
        <v>35.0</v>
      </c>
      <c r="D81" s="18" t="s">
        <v>229</v>
      </c>
      <c r="E81" s="18"/>
      <c r="F81" s="19" t="str">
        <f>_xlfn.DISPIMG("ID_A9C39A24A02D4B44BEA1A690FFE0E931",1)</f>
        <v>=DISPIMG("ID_A9C39A24A02D4B44BEA1A690FFE0E931",1)</v>
      </c>
      <c r="G81" s="14"/>
    </row>
    <row r="82" spans="8:8" ht="63.0" customHeight="1">
      <c r="A82" s="15" t="s">
        <v>230</v>
      </c>
      <c r="B82" s="16" t="s">
        <v>231</v>
      </c>
      <c r="C82" s="17">
        <v>35.0</v>
      </c>
      <c r="D82" s="18" t="s">
        <v>232</v>
      </c>
      <c r="E82" s="18"/>
      <c r="F82" s="19" t="str">
        <f>_xlfn.DISPIMG("ID_A08BA9195EBE436387F8FBE453BE9CA5",1)</f>
        <v>=DISPIMG("ID_A08BA9195EBE436387F8FBE453BE9CA5",1)</v>
      </c>
      <c r="G82" s="14"/>
    </row>
    <row r="83" spans="8:8" ht="63.0" customHeight="1">
      <c r="A83" s="15" t="s">
        <v>233</v>
      </c>
      <c r="B83" s="16" t="s">
        <v>234</v>
      </c>
      <c r="C83" s="17">
        <v>35.0</v>
      </c>
      <c r="D83" s="18" t="s">
        <v>235</v>
      </c>
      <c r="E83" s="18"/>
      <c r="F83" s="19" t="str">
        <f>_xlfn.DISPIMG("ID_B14C607F64A44B1A817ABFB639A57665",1)</f>
        <v>=DISPIMG("ID_B14C607F64A44B1A817ABFB639A57665",1)</v>
      </c>
      <c r="G83" s="14"/>
    </row>
    <row r="84" spans="8:8" ht="63.0" customHeight="1">
      <c r="A84" s="15" t="s">
        <v>236</v>
      </c>
      <c r="B84" s="16" t="s">
        <v>237</v>
      </c>
      <c r="C84" s="17">
        <v>35.0</v>
      </c>
      <c r="D84" s="18" t="s">
        <v>238</v>
      </c>
      <c r="E84" s="18"/>
      <c r="F84" s="19" t="str">
        <f>_xlfn.DISPIMG("ID_F15715FD37B74911B3A95742AF935EAB",1)</f>
        <v>=DISPIMG("ID_F15715FD37B74911B3A95742AF935EAB",1)</v>
      </c>
      <c r="G84" s="14"/>
    </row>
    <row r="85" spans="8:8" ht="63.0" customHeight="1">
      <c r="A85" s="15" t="s">
        <v>239</v>
      </c>
      <c r="B85" s="16" t="s">
        <v>240</v>
      </c>
      <c r="C85" s="17">
        <v>35.0</v>
      </c>
      <c r="D85" s="18" t="s">
        <v>241</v>
      </c>
      <c r="E85" s="18"/>
      <c r="F85" s="19" t="str">
        <f>_xlfn.DISPIMG("ID_476FD4E74C6340AE8B5D08304B368D97",1)</f>
        <v>=DISPIMG("ID_476FD4E74C6340AE8B5D08304B368D97",1)</v>
      </c>
      <c r="G85" s="14"/>
    </row>
    <row r="86" spans="8:8" ht="63.0" customHeight="1">
      <c r="A86" s="15" t="s">
        <v>242</v>
      </c>
      <c r="B86" s="16" t="s">
        <v>243</v>
      </c>
      <c r="C86" s="17">
        <v>35.0</v>
      </c>
      <c r="D86" s="18" t="s">
        <v>244</v>
      </c>
      <c r="E86" s="18"/>
      <c r="F86" s="19" t="str">
        <f>_xlfn.DISPIMG("ID_147F4F7853674A4181F9BD407B27E88C",1)</f>
        <v>=DISPIMG("ID_147F4F7853674A4181F9BD407B27E88C",1)</v>
      </c>
      <c r="G86" s="14"/>
    </row>
    <row r="87" spans="8:8" ht="63.0" customHeight="1">
      <c r="A87" s="15" t="s">
        <v>245</v>
      </c>
      <c r="B87" s="16" t="s">
        <v>246</v>
      </c>
      <c r="C87" s="17">
        <v>35.0</v>
      </c>
      <c r="D87" s="18" t="s">
        <v>247</v>
      </c>
      <c r="E87" s="18"/>
      <c r="F87" s="19" t="str">
        <f>_xlfn.DISPIMG("ID_8E04CDBFB60B43AEAB4FBD62583E5999",1)</f>
        <v>=DISPIMG("ID_8E04CDBFB60B43AEAB4FBD62583E5999",1)</v>
      </c>
      <c r="G87" s="14"/>
    </row>
    <row r="88" spans="8:8" ht="63.0" customHeight="1">
      <c r="A88" s="15" t="s">
        <v>248</v>
      </c>
      <c r="B88" s="16" t="s">
        <v>249</v>
      </c>
      <c r="C88" s="17">
        <v>35.0</v>
      </c>
      <c r="D88" s="18" t="s">
        <v>250</v>
      </c>
      <c r="E88" s="18"/>
      <c r="F88" s="19" t="str">
        <f>_xlfn.DISPIMG("ID_50B8B94F87B244B0B94956042B3B6115",1)</f>
        <v>=DISPIMG("ID_50B8B94F87B244B0B94956042B3B6115",1)</v>
      </c>
      <c r="G88" s="14"/>
    </row>
    <row r="89" spans="8:8" ht="63.0" customHeight="1">
      <c r="A89" s="15" t="s">
        <v>251</v>
      </c>
      <c r="B89" s="16" t="s">
        <v>252</v>
      </c>
      <c r="C89" s="17">
        <v>35.0</v>
      </c>
      <c r="D89" s="18" t="s">
        <v>253</v>
      </c>
      <c r="E89" s="18"/>
      <c r="F89" s="19" t="str">
        <f>_xlfn.DISPIMG("ID_BD2F6AE462324537879BA5424F26DB99",1)</f>
        <v>=DISPIMG("ID_BD2F6AE462324537879BA5424F26DB99",1)</v>
      </c>
      <c r="G89" s="14"/>
    </row>
    <row r="90" spans="8:8" ht="63.0" customHeight="1">
      <c r="A90" s="15" t="s">
        <v>254</v>
      </c>
      <c r="B90" s="16" t="s">
        <v>255</v>
      </c>
      <c r="C90" s="17">
        <v>35.0</v>
      </c>
      <c r="D90" s="18" t="s">
        <v>256</v>
      </c>
      <c r="E90" s="18"/>
      <c r="F90" s="19" t="str">
        <f>_xlfn.DISPIMG("ID_6C7F4A147649441B8AE35C17F3B774B5",1)</f>
        <v>=DISPIMG("ID_6C7F4A147649441B8AE35C17F3B774B5",1)</v>
      </c>
      <c r="G90" s="14"/>
    </row>
    <row r="91" spans="8:8" ht="63.0" customHeight="1">
      <c r="A91" s="15" t="s">
        <v>257</v>
      </c>
      <c r="B91" s="16" t="s">
        <v>258</v>
      </c>
      <c r="C91" s="17">
        <v>35.0</v>
      </c>
      <c r="D91" s="18" t="s">
        <v>259</v>
      </c>
      <c r="E91" s="18"/>
      <c r="F91" s="19" t="str">
        <f>_xlfn.DISPIMG("ID_3294FCEA00924978A728E6227F11CE20",1)</f>
        <v>=DISPIMG("ID_3294FCEA00924978A728E6227F11CE20",1)</v>
      </c>
      <c r="G91" s="14"/>
    </row>
    <row r="92" spans="8:8" ht="63.0" customHeight="1">
      <c r="A92" s="15" t="s">
        <v>260</v>
      </c>
      <c r="B92" s="16" t="s">
        <v>261</v>
      </c>
      <c r="C92" s="17">
        <v>35.0</v>
      </c>
      <c r="D92" s="18" t="s">
        <v>262</v>
      </c>
      <c r="E92" s="18"/>
      <c r="F92" s="19" t="str">
        <f>_xlfn.DISPIMG("ID_B30E28A362C8411FB801A4341CEE2BFC",1)</f>
        <v>=DISPIMG("ID_B30E28A362C8411FB801A4341CEE2BFC",1)</v>
      </c>
      <c r="G92" s="14"/>
    </row>
    <row r="93" spans="8:8" ht="63.0" customHeight="1">
      <c r="A93" s="15" t="s">
        <v>263</v>
      </c>
      <c r="B93" s="16" t="s">
        <v>264</v>
      </c>
      <c r="C93" s="17">
        <v>35.0</v>
      </c>
      <c r="D93" s="18" t="s">
        <v>265</v>
      </c>
      <c r="E93" s="18"/>
      <c r="F93" s="19" t="str">
        <f>_xlfn.DISPIMG("ID_2995A7BDD2E54EB7917C306DADA19F4E",1)</f>
        <v>=DISPIMG("ID_2995A7BDD2E54EB7917C306DADA19F4E",1)</v>
      </c>
      <c r="G93" s="14"/>
    </row>
    <row r="94" spans="8:8" ht="63.0" customHeight="1">
      <c r="A94" s="15" t="s">
        <v>266</v>
      </c>
      <c r="B94" s="16" t="s">
        <v>267</v>
      </c>
      <c r="C94" s="17">
        <v>35.0</v>
      </c>
      <c r="D94" s="18" t="s">
        <v>268</v>
      </c>
      <c r="E94" s="18"/>
      <c r="F94" s="19" t="str">
        <f>_xlfn.DISPIMG("ID_E683B1722037404D98A04FBC270D152B",1)</f>
        <v>=DISPIMG("ID_E683B1722037404D98A04FBC270D152B",1)</v>
      </c>
      <c r="G94" s="14"/>
    </row>
    <row r="95" spans="8:8" ht="63.0" customHeight="1">
      <c r="A95" s="15" t="s">
        <v>269</v>
      </c>
      <c r="B95" s="16" t="s">
        <v>270</v>
      </c>
      <c r="C95" s="17">
        <v>35.0</v>
      </c>
      <c r="D95" s="18" t="s">
        <v>271</v>
      </c>
      <c r="E95" s="18"/>
      <c r="F95" s="19" t="str">
        <f>_xlfn.DISPIMG("ID_3C80C8BFC7504E7BAB59E6C1CC01B606",1)</f>
        <v>=DISPIMG("ID_3C80C8BFC7504E7BAB59E6C1CC01B606",1)</v>
      </c>
      <c r="G95" s="14"/>
    </row>
    <row r="96" spans="8:8" ht="63.0" customHeight="1">
      <c r="A96" s="15" t="s">
        <v>272</v>
      </c>
      <c r="B96" s="16" t="s">
        <v>273</v>
      </c>
      <c r="C96" s="17">
        <v>35.0</v>
      </c>
      <c r="D96" s="18" t="s">
        <v>274</v>
      </c>
      <c r="E96" s="18"/>
      <c r="F96" s="19" t="str">
        <f>_xlfn.DISPIMG("ID_4D1C46E6DB7E44539BE3F196D389764A",1)</f>
        <v>=DISPIMG("ID_4D1C46E6DB7E44539BE3F196D389764A",1)</v>
      </c>
      <c r="G96" s="14"/>
    </row>
    <row r="97" spans="8:8" ht="63.0" customHeight="1">
      <c r="A97" s="15" t="s">
        <v>275</v>
      </c>
      <c r="B97" s="16" t="s">
        <v>276</v>
      </c>
      <c r="C97" s="17">
        <v>35.0</v>
      </c>
      <c r="D97" s="18" t="s">
        <v>277</v>
      </c>
      <c r="E97" s="18"/>
      <c r="F97" s="19" t="str">
        <f>_xlfn.DISPIMG("ID_9A3B6CAFA9F14BBEB07BE1FAC7177512",1)</f>
        <v>=DISPIMG("ID_9A3B6CAFA9F14BBEB07BE1FAC7177512",1)</v>
      </c>
      <c r="G97" s="14"/>
    </row>
    <row r="98" spans="8:8" ht="63.0" customHeight="1">
      <c r="A98" s="15" t="s">
        <v>278</v>
      </c>
      <c r="B98" s="16" t="s">
        <v>279</v>
      </c>
      <c r="C98" s="17">
        <v>35.0</v>
      </c>
      <c r="D98" s="18" t="s">
        <v>280</v>
      </c>
      <c r="E98" s="18"/>
      <c r="F98" s="19" t="str">
        <f>_xlfn.DISPIMG("ID_6461F6AC4B304CFE99E573DF591E5BCA",1)</f>
        <v>=DISPIMG("ID_6461F6AC4B304CFE99E573DF591E5BCA",1)</v>
      </c>
      <c r="G98" s="14"/>
    </row>
    <row r="99" spans="8:8" ht="63.0" customHeight="1">
      <c r="A99" s="15" t="s">
        <v>281</v>
      </c>
      <c r="B99" s="16" t="s">
        <v>282</v>
      </c>
      <c r="C99" s="17">
        <v>35.0</v>
      </c>
      <c r="D99" s="18" t="s">
        <v>283</v>
      </c>
      <c r="E99" s="18"/>
      <c r="F99" s="19" t="str">
        <f>_xlfn.DISPIMG("ID_78D082D63F56450B8F09ED2CB00CF96E",1)</f>
        <v>=DISPIMG("ID_78D082D63F56450B8F09ED2CB00CF96E",1)</v>
      </c>
      <c r="G99" s="14"/>
    </row>
    <row r="100" spans="8:8" ht="63.0" customHeight="1">
      <c r="A100" s="15" t="s">
        <v>284</v>
      </c>
      <c r="B100" s="16" t="s">
        <v>285</v>
      </c>
      <c r="C100" s="17">
        <v>35.0</v>
      </c>
      <c r="D100" s="18" t="s">
        <v>286</v>
      </c>
      <c r="E100" s="18"/>
      <c r="F100" s="19" t="str">
        <f>_xlfn.DISPIMG("ID_47EBC78F68F84385B80647DEB40BA317",1)</f>
        <v>=DISPIMG("ID_47EBC78F68F84385B80647DEB40BA317",1)</v>
      </c>
      <c r="G100" s="14"/>
    </row>
    <row r="101" spans="8:8" ht="63.0" customHeight="1">
      <c r="A101" s="15" t="s">
        <v>287</v>
      </c>
      <c r="B101" s="16" t="s">
        <v>288</v>
      </c>
      <c r="C101" s="17">
        <v>35.0</v>
      </c>
      <c r="D101" s="18" t="s">
        <v>289</v>
      </c>
      <c r="E101" s="18"/>
      <c r="F101" s="19" t="str">
        <f>_xlfn.DISPIMG("ID_1C28726642DA4D648B976BA13B9C05C6",1)</f>
        <v>=DISPIMG("ID_1C28726642DA4D648B976BA13B9C05C6",1)</v>
      </c>
      <c r="G101" s="14"/>
    </row>
    <row r="102" spans="8:8" ht="63.0" customHeight="1">
      <c r="A102" s="15" t="s">
        <v>290</v>
      </c>
      <c r="B102" s="16" t="s">
        <v>291</v>
      </c>
      <c r="C102" s="17">
        <v>35.0</v>
      </c>
      <c r="D102" s="18" t="s">
        <v>292</v>
      </c>
      <c r="E102" s="18"/>
      <c r="F102" s="19" t="str">
        <f>_xlfn.DISPIMG("ID_12C8EE0ED564430DB0D7BCB2704BE84C",1)</f>
        <v>=DISPIMG("ID_12C8EE0ED564430DB0D7BCB2704BE84C",1)</v>
      </c>
      <c r="G102" s="14"/>
    </row>
    <row r="103" spans="8:8" ht="63.0" customHeight="1">
      <c r="A103" s="15" t="s">
        <v>293</v>
      </c>
      <c r="B103" s="16" t="s">
        <v>294</v>
      </c>
      <c r="C103" s="17">
        <v>35.0</v>
      </c>
      <c r="D103" s="18" t="s">
        <v>295</v>
      </c>
      <c r="E103" s="18"/>
      <c r="F103" s="19" t="str">
        <f>_xlfn.DISPIMG("ID_E6A8E6A3F8E74902B2BC329CAA9394DE",1)</f>
        <v>=DISPIMG("ID_E6A8E6A3F8E74902B2BC329CAA9394DE",1)</v>
      </c>
      <c r="G103" s="14"/>
    </row>
    <row r="104" spans="8:8" ht="63.0" customHeight="1">
      <c r="A104" s="15" t="s">
        <v>296</v>
      </c>
      <c r="B104" s="16" t="s">
        <v>297</v>
      </c>
      <c r="C104" s="17">
        <v>35.0</v>
      </c>
      <c r="D104" s="18" t="s">
        <v>298</v>
      </c>
      <c r="E104" s="18"/>
      <c r="F104" s="19" t="str">
        <f>_xlfn.DISPIMG("ID_0FFEE25867564EFFB100ECF031692285",1)</f>
        <v>=DISPIMG("ID_0FFEE25867564EFFB100ECF031692285",1)</v>
      </c>
      <c r="G104" s="14"/>
    </row>
    <row r="105" spans="8:8" ht="63.0" customHeight="1">
      <c r="A105" s="15" t="s">
        <v>299</v>
      </c>
      <c r="B105" s="16" t="s">
        <v>300</v>
      </c>
      <c r="C105" s="17">
        <v>35.0</v>
      </c>
      <c r="D105" s="18" t="s">
        <v>301</v>
      </c>
      <c r="E105" s="18"/>
      <c r="F105" s="19" t="str">
        <f>_xlfn.DISPIMG("ID_D8E3BDECE605448AB8858904FF25F444",1)</f>
        <v>=DISPIMG("ID_D8E3BDECE605448AB8858904FF25F444",1)</v>
      </c>
      <c r="G105" s="14"/>
    </row>
    <row r="106" spans="8:8" ht="63.0" customHeight="1">
      <c r="A106" s="15" t="s">
        <v>302</v>
      </c>
      <c r="B106" s="16" t="s">
        <v>303</v>
      </c>
      <c r="C106" s="17">
        <v>35.0</v>
      </c>
      <c r="D106" s="18" t="s">
        <v>304</v>
      </c>
      <c r="E106" s="18"/>
      <c r="F106" s="19" t="str">
        <f>_xlfn.DISPIMG("ID_E3AF24B70BFF4C0183A00E3D2747927F",1)</f>
        <v>=DISPIMG("ID_E3AF24B70BFF4C0183A00E3D2747927F",1)</v>
      </c>
      <c r="G106" s="14"/>
    </row>
    <row r="107" spans="8:8" ht="63.0" customHeight="1">
      <c r="A107" s="15" t="s">
        <v>305</v>
      </c>
      <c r="B107" s="16" t="s">
        <v>306</v>
      </c>
      <c r="C107" s="17">
        <v>35.0</v>
      </c>
      <c r="D107" s="18" t="s">
        <v>307</v>
      </c>
      <c r="E107" s="18"/>
      <c r="F107" s="19" t="str">
        <f>_xlfn.DISPIMG("ID_8B3E85D5F32541D48775922C94D6D95C",1)</f>
        <v>=DISPIMG("ID_8B3E85D5F32541D48775922C94D6D95C",1)</v>
      </c>
      <c r="G107" s="14"/>
    </row>
    <row r="108" spans="8:8" ht="63.0" customHeight="1">
      <c r="A108" s="15" t="s">
        <v>308</v>
      </c>
      <c r="B108" s="16" t="s">
        <v>309</v>
      </c>
      <c r="C108" s="17">
        <v>35.0</v>
      </c>
      <c r="D108" s="18" t="s">
        <v>310</v>
      </c>
      <c r="E108" s="18"/>
      <c r="F108" s="19" t="str">
        <f>_xlfn.DISPIMG("ID_A1A25CA4B0004F9F8FC37F6AEA981AD0",1)</f>
        <v>=DISPIMG("ID_A1A25CA4B0004F9F8FC37F6AEA981AD0",1)</v>
      </c>
      <c r="G108" s="14"/>
    </row>
    <row r="109" spans="8:8" ht="63.0" customHeight="1">
      <c r="A109" s="15" t="s">
        <v>311</v>
      </c>
      <c r="B109" s="16" t="s">
        <v>312</v>
      </c>
      <c r="C109" s="17">
        <v>35.0</v>
      </c>
      <c r="D109" s="18" t="s">
        <v>313</v>
      </c>
      <c r="E109" s="18"/>
      <c r="F109" s="19" t="str">
        <f>_xlfn.DISPIMG("ID_2627C823C01545239F34EFAE8B592AC4",1)</f>
        <v>=DISPIMG("ID_2627C823C01545239F34EFAE8B592AC4",1)</v>
      </c>
      <c r="G109" s="14"/>
    </row>
    <row r="110" spans="8:8" ht="63.0" customHeight="1">
      <c r="A110" s="15" t="s">
        <v>314</v>
      </c>
      <c r="B110" s="16" t="s">
        <v>315</v>
      </c>
      <c r="C110" s="17">
        <v>35.0</v>
      </c>
      <c r="D110" s="18" t="s">
        <v>316</v>
      </c>
      <c r="E110" s="18"/>
      <c r="F110" s="19" t="str">
        <f>_xlfn.DISPIMG("ID_78B043C7C7EB472C92AEC80AFE840366",1)</f>
        <v>=DISPIMG("ID_78B043C7C7EB472C92AEC80AFE840366",1)</v>
      </c>
      <c r="G110" s="14"/>
    </row>
    <row r="111" spans="8:8" ht="63.0" customHeight="1">
      <c r="A111" s="15" t="s">
        <v>317</v>
      </c>
      <c r="B111" s="16" t="s">
        <v>318</v>
      </c>
      <c r="C111" s="17">
        <v>35.0</v>
      </c>
      <c r="D111" s="18" t="s">
        <v>319</v>
      </c>
      <c r="E111" s="18"/>
      <c r="F111" s="19" t="str">
        <f>_xlfn.DISPIMG("ID_983115933527497CB90F401C746EEA04",1)</f>
        <v>=DISPIMG("ID_983115933527497CB90F401C746EEA04",1)</v>
      </c>
      <c r="G111" s="14"/>
    </row>
    <row r="112" spans="8:8" ht="63.0" customHeight="1">
      <c r="A112" s="15" t="s">
        <v>320</v>
      </c>
      <c r="B112" s="16" t="s">
        <v>321</v>
      </c>
      <c r="C112" s="17">
        <v>35.0</v>
      </c>
      <c r="D112" s="18" t="s">
        <v>322</v>
      </c>
      <c r="E112" s="18"/>
      <c r="F112" s="19" t="str">
        <f>_xlfn.DISPIMG("ID_07B3803716454607AF425F06D2825FC2",1)</f>
        <v>=DISPIMG("ID_07B3803716454607AF425F06D2825FC2",1)</v>
      </c>
      <c r="G112" s="14"/>
    </row>
    <row r="113" spans="8:8" ht="63.0" customHeight="1">
      <c r="A113" s="15" t="s">
        <v>323</v>
      </c>
      <c r="B113" s="16" t="s">
        <v>324</v>
      </c>
      <c r="C113" s="17">
        <v>35.0</v>
      </c>
      <c r="D113" s="18" t="s">
        <v>325</v>
      </c>
      <c r="E113" s="18"/>
      <c r="F113" s="19" t="str">
        <f>_xlfn.DISPIMG("ID_528C360B81664B0E9DD445B8C3714EF6",1)</f>
        <v>=DISPIMG("ID_528C360B81664B0E9DD445B8C3714EF6",1)</v>
      </c>
      <c r="G113" s="14"/>
    </row>
    <row r="114" spans="8:8" ht="63.0" customHeight="1">
      <c r="A114" s="15" t="s">
        <v>326</v>
      </c>
      <c r="B114" s="16" t="s">
        <v>327</v>
      </c>
      <c r="C114" s="17">
        <v>35.0</v>
      </c>
      <c r="D114" s="18" t="s">
        <v>328</v>
      </c>
      <c r="E114" s="18"/>
      <c r="F114" s="19" t="str">
        <f>_xlfn.DISPIMG("ID_1BD7D23A23204AC59DC9EAFF61E24C4E",1)</f>
        <v>=DISPIMG("ID_1BD7D23A23204AC59DC9EAFF61E24C4E",1)</v>
      </c>
      <c r="G114" s="14"/>
    </row>
    <row r="115" spans="8:8" ht="63.0" customHeight="1">
      <c r="A115" s="15" t="s">
        <v>329</v>
      </c>
      <c r="B115" s="16" t="s">
        <v>330</v>
      </c>
      <c r="C115" s="17">
        <v>35.0</v>
      </c>
      <c r="D115" s="18" t="s">
        <v>331</v>
      </c>
      <c r="E115" s="18"/>
      <c r="F115" s="19" t="str">
        <f>_xlfn.DISPIMG("ID_BB4FF7603E5646B68FA52E02F7AAF74D",1)</f>
        <v>=DISPIMG("ID_BB4FF7603E5646B68FA52E02F7AAF74D",1)</v>
      </c>
      <c r="G115" s="14"/>
    </row>
    <row r="116" spans="8:8" ht="63.0" customHeight="1">
      <c r="A116" s="15" t="s">
        <v>332</v>
      </c>
      <c r="B116" s="16" t="s">
        <v>333</v>
      </c>
      <c r="C116" s="17">
        <v>35.0</v>
      </c>
      <c r="D116" s="18" t="s">
        <v>334</v>
      </c>
      <c r="E116" s="18"/>
      <c r="F116" s="19" t="str">
        <f>_xlfn.DISPIMG("ID_6F1F5C22406A42AD9B5CD9DE6263C8AA",1)</f>
        <v>=DISPIMG("ID_6F1F5C22406A42AD9B5CD9DE6263C8AA",1)</v>
      </c>
      <c r="G116" s="14"/>
    </row>
    <row r="117" spans="8:8" ht="63.0" customHeight="1">
      <c r="A117" s="15" t="s">
        <v>335</v>
      </c>
      <c r="B117" s="16" t="s">
        <v>336</v>
      </c>
      <c r="C117" s="17">
        <v>35.0</v>
      </c>
      <c r="D117" s="18" t="s">
        <v>337</v>
      </c>
      <c r="E117" s="18"/>
      <c r="F117" s="19" t="str">
        <f>_xlfn.DISPIMG("ID_5FABC390155A4861AD93F42FB0CBEC58",1)</f>
        <v>=DISPIMG("ID_5FABC390155A4861AD93F42FB0CBEC58",1)</v>
      </c>
      <c r="G117" s="14"/>
    </row>
    <row r="118" spans="8:8" ht="63.0" customHeight="1">
      <c r="A118" s="15" t="s">
        <v>338</v>
      </c>
      <c r="B118" s="16" t="s">
        <v>339</v>
      </c>
      <c r="C118" s="17">
        <v>35.0</v>
      </c>
      <c r="D118" s="18" t="s">
        <v>340</v>
      </c>
      <c r="E118" s="18"/>
      <c r="F118" s="19" t="str">
        <f>_xlfn.DISPIMG("ID_7820948D10EA4CA18E0B7F0DEBA8A0AA",1)</f>
        <v>=DISPIMG("ID_7820948D10EA4CA18E0B7F0DEBA8A0AA",1)</v>
      </c>
      <c r="G118" s="14"/>
    </row>
    <row r="119" spans="8:8" ht="63.0" customHeight="1">
      <c r="A119" s="15" t="s">
        <v>341</v>
      </c>
      <c r="B119" s="16" t="s">
        <v>342</v>
      </c>
      <c r="C119" s="17">
        <v>35.0</v>
      </c>
      <c r="D119" s="18" t="s">
        <v>343</v>
      </c>
      <c r="E119" s="18"/>
      <c r="F119" s="19" t="str">
        <f>_xlfn.DISPIMG("ID_137B887176014898A3E868679AD3577E",1)</f>
        <v>=DISPIMG("ID_137B887176014898A3E868679AD3577E",1)</v>
      </c>
      <c r="G119" s="14"/>
    </row>
    <row r="120" spans="8:8" ht="63.0" customHeight="1">
      <c r="A120" s="15" t="s">
        <v>344</v>
      </c>
      <c r="B120" s="16" t="s">
        <v>345</v>
      </c>
      <c r="C120" s="17">
        <v>35.0</v>
      </c>
      <c r="D120" s="18" t="s">
        <v>346</v>
      </c>
      <c r="E120" s="18"/>
      <c r="F120" s="19" t="str">
        <f>_xlfn.DISPIMG("ID_10E43415837F444C8E949B542FF20E56",1)</f>
        <v>=DISPIMG("ID_10E43415837F444C8E949B542FF20E56",1)</v>
      </c>
      <c r="G120" s="14"/>
    </row>
    <row r="121" spans="8:8" ht="63.0" customHeight="1">
      <c r="A121" s="15" t="s">
        <v>347</v>
      </c>
      <c r="B121" s="16" t="s">
        <v>348</v>
      </c>
      <c r="C121" s="17">
        <v>35.0</v>
      </c>
      <c r="D121" s="18" t="s">
        <v>349</v>
      </c>
      <c r="E121" s="18"/>
      <c r="F121" s="19" t="str">
        <f>_xlfn.DISPIMG("ID_484448AEC4BD48BBB0D42198537A0CF8",1)</f>
        <v>=DISPIMG("ID_484448AEC4BD48BBB0D42198537A0CF8",1)</v>
      </c>
      <c r="G121" s="14"/>
    </row>
    <row r="122" spans="8:8" ht="63.0" customHeight="1">
      <c r="A122" s="15" t="s">
        <v>350</v>
      </c>
      <c r="B122" s="16" t="s">
        <v>351</v>
      </c>
      <c r="C122" s="17">
        <v>35.0</v>
      </c>
      <c r="D122" s="18" t="s">
        <v>352</v>
      </c>
      <c r="E122" s="18"/>
      <c r="F122" s="19" t="str">
        <f>_xlfn.DISPIMG("ID_8AA6F2A87B0B4826BE7C1EAFFAC66CF3",1)</f>
        <v>=DISPIMG("ID_8AA6F2A87B0B4826BE7C1EAFFAC66CF3",1)</v>
      </c>
      <c r="G122" s="14"/>
    </row>
    <row r="123" spans="8:8" ht="63.0" customHeight="1">
      <c r="A123" s="15" t="s">
        <v>353</v>
      </c>
      <c r="B123" s="16" t="s">
        <v>354</v>
      </c>
      <c r="C123" s="17">
        <v>35.0</v>
      </c>
      <c r="D123" s="18" t="s">
        <v>355</v>
      </c>
      <c r="E123" s="18"/>
      <c r="F123" s="19" t="str">
        <f>_xlfn.DISPIMG("ID_C5F22D735DE64DB182C8AFF11EA7D6EA",1)</f>
        <v>=DISPIMG("ID_C5F22D735DE64DB182C8AFF11EA7D6EA",1)</v>
      </c>
      <c r="G123" s="14"/>
    </row>
    <row r="124" spans="8:8" ht="63.0" customHeight="1">
      <c r="A124" s="15" t="s">
        <v>356</v>
      </c>
      <c r="B124" s="16" t="s">
        <v>357</v>
      </c>
      <c r="C124" s="17">
        <v>35.0</v>
      </c>
      <c r="D124" s="18" t="s">
        <v>358</v>
      </c>
      <c r="E124" s="18"/>
      <c r="F124" s="19" t="str">
        <f>_xlfn.DISPIMG("ID_2B982DE1C567452AB3E5A9AD4C4BE9E0",1)</f>
        <v>=DISPIMG("ID_2B982DE1C567452AB3E5A9AD4C4BE9E0",1)</v>
      </c>
      <c r="G124" s="14"/>
    </row>
    <row r="125" spans="8:8" ht="63.0" customHeight="1">
      <c r="A125" s="15" t="s">
        <v>359</v>
      </c>
      <c r="B125" s="16" t="s">
        <v>360</v>
      </c>
      <c r="C125" s="17">
        <v>35.0</v>
      </c>
      <c r="D125" s="18" t="s">
        <v>361</v>
      </c>
      <c r="E125" s="18"/>
      <c r="F125" s="19" t="str">
        <f>_xlfn.DISPIMG("ID_6AE7CA90F37D4884BE51FDE2E853EA77",1)</f>
        <v>=DISPIMG("ID_6AE7CA90F37D4884BE51FDE2E853EA77",1)</v>
      </c>
      <c r="G125" s="14"/>
    </row>
    <row r="126" spans="8:8" ht="63.0" customHeight="1">
      <c r="A126" s="15" t="s">
        <v>362</v>
      </c>
      <c r="B126" s="16" t="s">
        <v>363</v>
      </c>
      <c r="C126" s="17">
        <v>35.0</v>
      </c>
      <c r="D126" s="18" t="s">
        <v>364</v>
      </c>
      <c r="E126" s="18"/>
      <c r="F126" s="19" t="str">
        <f>_xlfn.DISPIMG("ID_A27E2B965A784DDE80B4CEC4EB137002",1)</f>
        <v>=DISPIMG("ID_A27E2B965A784DDE80B4CEC4EB137002",1)</v>
      </c>
      <c r="G126" s="14"/>
    </row>
    <row r="127" spans="8:8" ht="63.0" customHeight="1">
      <c r="A127" s="15" t="s">
        <v>365</v>
      </c>
      <c r="B127" s="16" t="s">
        <v>366</v>
      </c>
      <c r="C127" s="17">
        <v>35.0</v>
      </c>
      <c r="D127" s="18" t="s">
        <v>367</v>
      </c>
      <c r="E127" s="18"/>
      <c r="F127" s="19" t="str">
        <f>_xlfn.DISPIMG("ID_48C22F286A2B490CAE8B3682520F8ACD",1)</f>
        <v>=DISPIMG("ID_48C22F286A2B490CAE8B3682520F8ACD",1)</v>
      </c>
      <c r="G127" s="14"/>
    </row>
    <row r="128" spans="8:8" ht="63.0" customHeight="1">
      <c r="A128" s="15" t="s">
        <v>368</v>
      </c>
      <c r="B128" s="16" t="s">
        <v>369</v>
      </c>
      <c r="C128" s="17">
        <v>35.0</v>
      </c>
      <c r="D128" s="18" t="s">
        <v>370</v>
      </c>
      <c r="E128" s="18"/>
      <c r="F128" s="19" t="str">
        <f>_xlfn.DISPIMG("ID_388618C92E034997B48836A9CCE087FD",1)</f>
        <v>=DISPIMG("ID_388618C92E034997B48836A9CCE087FD",1)</v>
      </c>
      <c r="G128" s="14"/>
    </row>
    <row r="129" spans="8:8" ht="63.0" customHeight="1">
      <c r="A129" s="15" t="s">
        <v>371</v>
      </c>
      <c r="B129" s="16" t="s">
        <v>372</v>
      </c>
      <c r="C129" s="17">
        <v>35.0</v>
      </c>
      <c r="D129" s="18" t="s">
        <v>373</v>
      </c>
      <c r="E129" s="18"/>
      <c r="F129" s="19" t="str">
        <f>_xlfn.DISPIMG("ID_6AFAB1E943CE4FC0BB3BBA261AC5B9F1",1)</f>
        <v>=DISPIMG("ID_6AFAB1E943CE4FC0BB3BBA261AC5B9F1",1)</v>
      </c>
      <c r="G129" s="14"/>
    </row>
    <row r="130" spans="8:8" ht="63.0" customHeight="1">
      <c r="A130" s="15" t="s">
        <v>374</v>
      </c>
      <c r="B130" s="16" t="s">
        <v>375</v>
      </c>
      <c r="C130" s="17">
        <v>35.0</v>
      </c>
      <c r="D130" s="18" t="s">
        <v>376</v>
      </c>
      <c r="E130" s="18"/>
      <c r="F130" s="19" t="str">
        <f>_xlfn.DISPIMG("ID_81466B218A4B4A229EDFE916851858E1",1)</f>
        <v>=DISPIMG("ID_81466B218A4B4A229EDFE916851858E1",1)</v>
      </c>
      <c r="G130" s="14"/>
    </row>
    <row r="131" spans="8:8" ht="63.0" customHeight="1">
      <c r="A131" s="15" t="s">
        <v>377</v>
      </c>
      <c r="B131" s="16" t="s">
        <v>378</v>
      </c>
      <c r="C131" s="17">
        <v>35.0</v>
      </c>
      <c r="D131" s="18" t="s">
        <v>379</v>
      </c>
      <c r="E131" s="18"/>
      <c r="F131" s="19" t="str">
        <f>_xlfn.DISPIMG("ID_A18388B8E6324EB7B23F93837965C6A0",1)</f>
        <v>=DISPIMG("ID_A18388B8E6324EB7B23F93837965C6A0",1)</v>
      </c>
      <c r="G131" s="14"/>
    </row>
    <row r="132" spans="8:8" ht="63.0" customHeight="1">
      <c r="A132" s="15" t="s">
        <v>380</v>
      </c>
      <c r="B132" s="16" t="s">
        <v>381</v>
      </c>
      <c r="C132" s="17">
        <v>35.0</v>
      </c>
      <c r="D132" s="18" t="s">
        <v>382</v>
      </c>
      <c r="E132" s="18"/>
      <c r="F132" s="19" t="str">
        <f>_xlfn.DISPIMG("ID_52CE53A5A3CB4247A1E03D2BFAEE6961",1)</f>
        <v>=DISPIMG("ID_52CE53A5A3CB4247A1E03D2BFAEE6961",1)</v>
      </c>
      <c r="G132" s="14"/>
    </row>
    <row r="133" spans="8:8" ht="63.0" customHeight="1">
      <c r="A133" s="15" t="s">
        <v>383</v>
      </c>
      <c r="B133" s="16" t="s">
        <v>384</v>
      </c>
      <c r="C133" s="17">
        <v>35.0</v>
      </c>
      <c r="D133" s="18" t="s">
        <v>385</v>
      </c>
      <c r="E133" s="18"/>
      <c r="F133" s="19" t="str">
        <f>_xlfn.DISPIMG("ID_FB58CBC0AD694C3EBF74D00DECDAD3A3",1)</f>
        <v>=DISPIMG("ID_FB58CBC0AD694C3EBF74D00DECDAD3A3",1)</v>
      </c>
      <c r="G133" s="14"/>
    </row>
    <row r="134" spans="8:8" ht="63.0" customHeight="1">
      <c r="A134" s="15" t="s">
        <v>386</v>
      </c>
      <c r="B134" s="16" t="s">
        <v>387</v>
      </c>
      <c r="C134" s="17">
        <v>35.0</v>
      </c>
      <c r="D134" s="18" t="s">
        <v>388</v>
      </c>
      <c r="E134" s="18"/>
      <c r="F134" s="19" t="str">
        <f>_xlfn.DISPIMG("ID_8ECA4A28B3CB408C9CC9DEBA122073DB",1)</f>
        <v>=DISPIMG("ID_8ECA4A28B3CB408C9CC9DEBA122073DB",1)</v>
      </c>
      <c r="G134" s="14"/>
    </row>
    <row r="135" spans="8:8" ht="63.0" customHeight="1">
      <c r="A135" s="15" t="s">
        <v>389</v>
      </c>
      <c r="B135" s="16" t="s">
        <v>390</v>
      </c>
      <c r="C135" s="17">
        <v>35.0</v>
      </c>
      <c r="D135" s="18" t="s">
        <v>391</v>
      </c>
      <c r="E135" s="18"/>
      <c r="F135" s="19" t="str">
        <f>_xlfn.DISPIMG("ID_015A43ACD7FD40C88A0A747C8A56D314",1)</f>
        <v>=DISPIMG("ID_015A43ACD7FD40C88A0A747C8A56D314",1)</v>
      </c>
      <c r="G135" s="14"/>
    </row>
    <row r="136" spans="8:8" ht="63.0" customHeight="1">
      <c r="A136" s="15" t="s">
        <v>392</v>
      </c>
      <c r="B136" s="16" t="s">
        <v>393</v>
      </c>
      <c r="C136" s="17">
        <v>35.0</v>
      </c>
      <c r="D136" s="18" t="s">
        <v>394</v>
      </c>
      <c r="E136" s="18"/>
      <c r="F136" s="19" t="str">
        <f>_xlfn.DISPIMG("ID_5F78A56503B44775851BA872E9C1B475",1)</f>
        <v>=DISPIMG("ID_5F78A56503B44775851BA872E9C1B475",1)</v>
      </c>
      <c r="G136" s="14"/>
    </row>
    <row r="137" spans="8:8" ht="63.0" customHeight="1">
      <c r="A137" s="15" t="s">
        <v>395</v>
      </c>
      <c r="B137" s="16" t="s">
        <v>396</v>
      </c>
      <c r="C137" s="17">
        <v>35.0</v>
      </c>
      <c r="D137" s="18" t="s">
        <v>397</v>
      </c>
      <c r="E137" s="18"/>
      <c r="F137" s="19" t="str">
        <f>_xlfn.DISPIMG("ID_56F953EBAB7F4776B2DAE8E2DDA658A6",1)</f>
        <v>=DISPIMG("ID_56F953EBAB7F4776B2DAE8E2DDA658A6",1)</v>
      </c>
      <c r="G137" s="14"/>
    </row>
    <row r="138" spans="8:8" ht="63.0" customHeight="1">
      <c r="A138" s="15" t="s">
        <v>398</v>
      </c>
      <c r="B138" s="16" t="s">
        <v>399</v>
      </c>
      <c r="C138" s="17">
        <v>35.0</v>
      </c>
      <c r="D138" s="18" t="s">
        <v>400</v>
      </c>
      <c r="E138" s="18"/>
      <c r="F138" s="19" t="str">
        <f>_xlfn.DISPIMG("ID_131695AFABC2438A8E3C5D1F0C067125",1)</f>
        <v>=DISPIMG("ID_131695AFABC2438A8E3C5D1F0C067125",1)</v>
      </c>
      <c r="G138" s="14"/>
    </row>
    <row r="139" spans="8:8" ht="63.0" customHeight="1">
      <c r="A139" s="15" t="s">
        <v>401</v>
      </c>
      <c r="B139" s="16" t="s">
        <v>402</v>
      </c>
      <c r="C139" s="17">
        <v>35.0</v>
      </c>
      <c r="D139" s="18" t="s">
        <v>403</v>
      </c>
      <c r="E139" s="18"/>
      <c r="F139" s="19" t="str">
        <f>_xlfn.DISPIMG("ID_6726F3A49D7E4895BBFDC09224454C2D",1)</f>
        <v>=DISPIMG("ID_6726F3A49D7E4895BBFDC09224454C2D",1)</v>
      </c>
      <c r="G139" s="14"/>
    </row>
    <row r="140" spans="8:8" ht="63.0" customHeight="1">
      <c r="A140" s="15" t="s">
        <v>404</v>
      </c>
      <c r="B140" s="16" t="s">
        <v>405</v>
      </c>
      <c r="C140" s="17">
        <v>35.0</v>
      </c>
      <c r="D140" s="18" t="s">
        <v>406</v>
      </c>
      <c r="E140" s="18"/>
      <c r="F140" s="19" t="str">
        <f>_xlfn.DISPIMG("ID_1F621F283D3A462787BA57629EE9F453",1)</f>
        <v>=DISPIMG("ID_1F621F283D3A462787BA57629EE9F453",1)</v>
      </c>
      <c r="G140" s="14"/>
    </row>
    <row r="141" spans="8:8" ht="63.0" customHeight="1">
      <c r="A141" s="15" t="s">
        <v>407</v>
      </c>
      <c r="B141" s="16" t="s">
        <v>408</v>
      </c>
      <c r="C141" s="17">
        <v>35.0</v>
      </c>
      <c r="D141" s="18" t="s">
        <v>409</v>
      </c>
      <c r="E141" s="18"/>
      <c r="F141" s="19" t="str">
        <f>_xlfn.DISPIMG("ID_030199C6D8C04FC28D43299471814340",1)</f>
        <v>=DISPIMG("ID_030199C6D8C04FC28D43299471814340",1)</v>
      </c>
      <c r="G141" s="14"/>
    </row>
    <row r="142" spans="8:8" ht="63.0" customHeight="1">
      <c r="A142" s="15" t="s">
        <v>410</v>
      </c>
      <c r="B142" s="16" t="s">
        <v>411</v>
      </c>
      <c r="C142" s="17">
        <v>35.0</v>
      </c>
      <c r="D142" s="18" t="s">
        <v>412</v>
      </c>
      <c r="E142" s="18"/>
      <c r="F142" s="19" t="str">
        <f>_xlfn.DISPIMG("ID_B469DCC0673E4297897DF1C9E8A91488",1)</f>
        <v>=DISPIMG("ID_B469DCC0673E4297897DF1C9E8A91488",1)</v>
      </c>
      <c r="G142" s="14"/>
    </row>
    <row r="143" spans="8:8" ht="63.0" customHeight="1">
      <c r="A143" s="15" t="s">
        <v>413</v>
      </c>
      <c r="B143" s="16" t="s">
        <v>414</v>
      </c>
      <c r="C143" s="17">
        <v>35.0</v>
      </c>
      <c r="D143" s="18" t="s">
        <v>415</v>
      </c>
      <c r="E143" s="18"/>
      <c r="F143" s="19" t="str">
        <f>_xlfn.DISPIMG("ID_2F1635E48F294827A68A7F31D124FE95",1)</f>
        <v>=DISPIMG("ID_2F1635E48F294827A68A7F31D124FE95",1)</v>
      </c>
      <c r="G143" s="14"/>
    </row>
    <row r="144" spans="8:8" ht="63.0" customHeight="1">
      <c r="A144" s="15" t="s">
        <v>416</v>
      </c>
      <c r="B144" s="16" t="s">
        <v>417</v>
      </c>
      <c r="C144" s="17">
        <v>35.0</v>
      </c>
      <c r="D144" s="18" t="s">
        <v>418</v>
      </c>
      <c r="E144" s="18"/>
      <c r="F144" s="19" t="str">
        <f>_xlfn.DISPIMG("ID_D3EB8676AD6B4307B209F71913569B3B",1)</f>
        <v>=DISPIMG("ID_D3EB8676AD6B4307B209F71913569B3B",1)</v>
      </c>
      <c r="G144" s="14"/>
    </row>
    <row r="145" spans="8:8" ht="63.0" customHeight="1">
      <c r="A145" s="15" t="s">
        <v>419</v>
      </c>
      <c r="B145" s="16" t="s">
        <v>420</v>
      </c>
      <c r="C145" s="17">
        <v>35.0</v>
      </c>
      <c r="D145" s="18" t="s">
        <v>421</v>
      </c>
      <c r="E145" s="18"/>
      <c r="F145" s="19" t="str">
        <f>_xlfn.DISPIMG("ID_6BCF70F0637E4ED3B1A4ECD24F045BF1",1)</f>
        <v>=DISPIMG("ID_6BCF70F0637E4ED3B1A4ECD24F045BF1",1)</v>
      </c>
      <c r="G145" s="14"/>
    </row>
    <row r="146" spans="8:8" ht="63.0" customHeight="1">
      <c r="A146" s="15" t="s">
        <v>425</v>
      </c>
      <c r="B146" s="16" t="s">
        <v>426</v>
      </c>
      <c r="C146" s="17">
        <v>35.0</v>
      </c>
      <c r="D146" s="18" t="s">
        <v>427</v>
      </c>
      <c r="E146" s="18"/>
      <c r="F146" s="19" t="str">
        <f>_xlfn.DISPIMG("ID_3E2B555A6658491CB0B2705A29089098",1)</f>
        <v>=DISPIMG("ID_3E2B555A6658491CB0B2705A29089098",1)</v>
      </c>
      <c r="G146" s="14"/>
    </row>
    <row r="147" spans="8:8" ht="63.0" customHeight="1">
      <c r="A147" s="15" t="s">
        <v>428</v>
      </c>
      <c r="B147" s="16" t="s">
        <v>429</v>
      </c>
      <c r="C147" s="17">
        <v>35.0</v>
      </c>
      <c r="D147" s="18" t="s">
        <v>430</v>
      </c>
      <c r="E147" s="18"/>
      <c r="F147" s="19" t="str">
        <f>_xlfn.DISPIMG("ID_D83DC5F5D1784449ABB2E1AAE250E9B4",1)</f>
        <v>=DISPIMG("ID_D83DC5F5D1784449ABB2E1AAE250E9B4",1)</v>
      </c>
      <c r="G147" s="14"/>
    </row>
    <row r="148" spans="8:8" ht="63.0" customHeight="1">
      <c r="A148" s="15" t="s">
        <v>431</v>
      </c>
      <c r="B148" s="16" t="s">
        <v>432</v>
      </c>
      <c r="C148" s="17">
        <v>35.0</v>
      </c>
      <c r="D148" s="18" t="s">
        <v>433</v>
      </c>
      <c r="E148" s="18"/>
      <c r="F148" s="19" t="str">
        <f>_xlfn.DISPIMG("ID_1457DEC992E04293902DDACB4769B061",1)</f>
        <v>=DISPIMG("ID_1457DEC992E04293902DDACB4769B061",1)</v>
      </c>
      <c r="G148" s="14"/>
    </row>
    <row r="149" spans="8:8" ht="63.0" customHeight="1">
      <c r="A149" s="15" t="s">
        <v>434</v>
      </c>
      <c r="B149" s="16" t="s">
        <v>435</v>
      </c>
      <c r="C149" s="17">
        <v>35.0</v>
      </c>
      <c r="D149" s="18" t="s">
        <v>436</v>
      </c>
      <c r="E149" s="18"/>
      <c r="F149" s="19" t="str">
        <f>_xlfn.DISPIMG("ID_C2BA430965FD4B57A568A610266BD0FD",1)</f>
        <v>=DISPIMG("ID_C2BA430965FD4B57A568A610266BD0FD",1)</v>
      </c>
      <c r="G149" s="14"/>
    </row>
    <row r="150" spans="8:8" ht="63.0" customHeight="1">
      <c r="A150" s="15" t="s">
        <v>437</v>
      </c>
      <c r="B150" s="16" t="s">
        <v>438</v>
      </c>
      <c r="C150" s="17">
        <v>35.0</v>
      </c>
      <c r="D150" s="18" t="s">
        <v>439</v>
      </c>
      <c r="E150" s="18"/>
      <c r="F150" s="19" t="str">
        <f>_xlfn.DISPIMG("ID_2DBA4EAEC8AA4E0783ADA117E6BF700E",1)</f>
        <v>=DISPIMG("ID_2DBA4EAEC8AA4E0783ADA117E6BF700E",1)</v>
      </c>
      <c r="G150" s="14"/>
    </row>
    <row r="151" spans="8:8" ht="63.0" customHeight="1">
      <c r="A151" s="15" t="s">
        <v>440</v>
      </c>
      <c r="B151" s="16" t="s">
        <v>441</v>
      </c>
      <c r="C151" s="17">
        <v>35.0</v>
      </c>
      <c r="D151" s="18" t="s">
        <v>442</v>
      </c>
      <c r="E151" s="18"/>
      <c r="F151" s="19" t="str">
        <f>_xlfn.DISPIMG("ID_901A4E56AC1F468DBD00827153AB483B",1)</f>
        <v>=DISPIMG("ID_901A4E56AC1F468DBD00827153AB483B",1)</v>
      </c>
      <c r="G151" s="14"/>
    </row>
    <row r="152" spans="8:8" ht="63.0" customHeight="1">
      <c r="A152" s="15" t="s">
        <v>443</v>
      </c>
      <c r="B152" s="16" t="s">
        <v>444</v>
      </c>
      <c r="C152" s="17">
        <v>35.0</v>
      </c>
      <c r="D152" s="18" t="s">
        <v>445</v>
      </c>
      <c r="E152" s="18"/>
      <c r="F152" s="19" t="str">
        <f>_xlfn.DISPIMG("ID_F2B44F0CAFBF4E50B7344272001674DA",1)</f>
        <v>=DISPIMG("ID_F2B44F0CAFBF4E50B7344272001674DA",1)</v>
      </c>
      <c r="G152" s="14"/>
    </row>
    <row r="153" spans="8:8" ht="63.0" customHeight="1">
      <c r="A153" s="15" t="s">
        <v>446</v>
      </c>
      <c r="B153" s="16" t="s">
        <v>447</v>
      </c>
      <c r="C153" s="17">
        <v>35.0</v>
      </c>
      <c r="D153" s="18" t="s">
        <v>448</v>
      </c>
      <c r="E153" s="18"/>
      <c r="F153" s="19" t="str">
        <f>_xlfn.DISPIMG("ID_9DA6F77F0FE74F7DB905D7685E10E215",1)</f>
        <v>=DISPIMG("ID_9DA6F77F0FE74F7DB905D7685E10E215",1)</v>
      </c>
      <c r="G153" s="14"/>
    </row>
    <row r="154" spans="8:8" ht="63.0" customHeight="1">
      <c r="A154" s="15" t="s">
        <v>449</v>
      </c>
      <c r="B154" s="16" t="s">
        <v>450</v>
      </c>
      <c r="C154" s="17">
        <v>35.0</v>
      </c>
      <c r="D154" s="18" t="s">
        <v>451</v>
      </c>
      <c r="E154" s="18"/>
      <c r="F154" s="19" t="str">
        <f>_xlfn.DISPIMG("ID_6DABE06B0D4043298CC6AE7582E3EC7D",1)</f>
        <v>=DISPIMG("ID_6DABE06B0D4043298CC6AE7582E3EC7D",1)</v>
      </c>
      <c r="G154" s="14"/>
    </row>
    <row r="155" spans="8:8" ht="63.0" customHeight="1">
      <c r="A155" s="15" t="s">
        <v>452</v>
      </c>
      <c r="B155" s="16" t="s">
        <v>453</v>
      </c>
      <c r="C155" s="17">
        <v>35.0</v>
      </c>
      <c r="D155" s="18" t="s">
        <v>454</v>
      </c>
      <c r="E155" s="18"/>
      <c r="F155" s="19" t="str">
        <f>_xlfn.DISPIMG("ID_174DEEB3383544788C32B13EF463D7A5",1)</f>
        <v>=DISPIMG("ID_174DEEB3383544788C32B13EF463D7A5",1)</v>
      </c>
      <c r="G155" s="14"/>
    </row>
    <row r="156" spans="8:8" ht="63.0" customHeight="1">
      <c r="A156" s="15" t="s">
        <v>455</v>
      </c>
      <c r="B156" s="16" t="s">
        <v>456</v>
      </c>
      <c r="C156" s="17">
        <v>35.0</v>
      </c>
      <c r="D156" s="18" t="s">
        <v>457</v>
      </c>
      <c r="E156" s="18"/>
      <c r="F156" s="19" t="str">
        <f>_xlfn.DISPIMG("ID_96EBB6C65C414EE9885360AA06DB170C",1)</f>
        <v>=DISPIMG("ID_96EBB6C65C414EE9885360AA06DB170C",1)</v>
      </c>
      <c r="G156" s="14"/>
    </row>
    <row r="157" spans="8:8" ht="63.0" customHeight="1">
      <c r="A157" s="15" t="s">
        <v>458</v>
      </c>
      <c r="B157" s="16" t="s">
        <v>459</v>
      </c>
      <c r="C157" s="17">
        <v>35.0</v>
      </c>
      <c r="D157" s="18" t="s">
        <v>460</v>
      </c>
      <c r="E157" s="18"/>
      <c r="F157" s="19" t="str">
        <f>_xlfn.DISPIMG("ID_5A5FB2267FC948A4A39C3E24ADF01431",1)</f>
        <v>=DISPIMG("ID_5A5FB2267FC948A4A39C3E24ADF01431",1)</v>
      </c>
      <c r="G157" s="14"/>
    </row>
    <row r="158" spans="8:8" ht="63.0" customHeight="1">
      <c r="A158" s="15" t="s">
        <v>461</v>
      </c>
      <c r="B158" s="16" t="s">
        <v>462</v>
      </c>
      <c r="C158" s="17">
        <v>35.0</v>
      </c>
      <c r="D158" s="18" t="s">
        <v>463</v>
      </c>
      <c r="E158" s="18"/>
      <c r="F158" s="19" t="str">
        <f>_xlfn.DISPIMG("ID_DDDB5FB5717F47248A8AD94241537044",1)</f>
        <v>=DISPIMG("ID_DDDB5FB5717F47248A8AD94241537044",1)</v>
      </c>
      <c r="G158" s="14"/>
    </row>
    <row r="159" spans="8:8" ht="63.0" customHeight="1">
      <c r="A159" s="15" t="s">
        <v>464</v>
      </c>
      <c r="B159" s="16" t="s">
        <v>465</v>
      </c>
      <c r="C159" s="17">
        <v>35.0</v>
      </c>
      <c r="D159" s="18" t="s">
        <v>466</v>
      </c>
      <c r="E159" s="18"/>
      <c r="F159" s="19" t="str">
        <f>_xlfn.DISPIMG("ID_1B21D8FE36AA40329772AFD73A610BA6",1)</f>
        <v>=DISPIMG("ID_1B21D8FE36AA40329772AFD73A610BA6",1)</v>
      </c>
      <c r="G159" s="14"/>
    </row>
    <row r="160" spans="8:8" ht="63.0" customHeight="1">
      <c r="A160" s="15" t="s">
        <v>467</v>
      </c>
      <c r="B160" s="16" t="s">
        <v>468</v>
      </c>
      <c r="C160" s="17">
        <v>35.0</v>
      </c>
      <c r="D160" s="18" t="s">
        <v>469</v>
      </c>
      <c r="E160" s="18"/>
      <c r="F160" s="19" t="str">
        <f>_xlfn.DISPIMG("ID_D408C5F44738452F99CB398FEF1D99D8",1)</f>
        <v>=DISPIMG("ID_D408C5F44738452F99CB398FEF1D99D8",1)</v>
      </c>
      <c r="G160" s="14"/>
    </row>
    <row r="161" spans="8:8" ht="63.0" customHeight="1">
      <c r="A161" s="15" t="s">
        <v>470</v>
      </c>
      <c r="B161" s="16" t="s">
        <v>471</v>
      </c>
      <c r="C161" s="17">
        <v>35.0</v>
      </c>
      <c r="D161" s="18" t="s">
        <v>472</v>
      </c>
      <c r="E161" s="18"/>
      <c r="F161" s="19" t="str">
        <f>_xlfn.DISPIMG("ID_B1D4F426AFFB4E0B8436D3C489563E83",1)</f>
        <v>=DISPIMG("ID_B1D4F426AFFB4E0B8436D3C489563E83",1)</v>
      </c>
      <c r="G161" s="14"/>
    </row>
    <row r="162" spans="8:8" ht="63.0" customHeight="1">
      <c r="A162" s="15" t="s">
        <v>473</v>
      </c>
      <c r="B162" s="16" t="s">
        <v>474</v>
      </c>
      <c r="C162" s="17">
        <v>35.0</v>
      </c>
      <c r="D162" s="18" t="s">
        <v>475</v>
      </c>
      <c r="E162" s="18"/>
      <c r="F162" s="19" t="str">
        <f>_xlfn.DISPIMG("ID_81299877DC534DC685460E3C927A0422",1)</f>
        <v>=DISPIMG("ID_81299877DC534DC685460E3C927A0422",1)</v>
      </c>
      <c r="G162" s="14"/>
    </row>
    <row r="163" spans="8:8" ht="63.0" customHeight="1">
      <c r="A163" s="15" t="s">
        <v>476</v>
      </c>
      <c r="B163" s="16" t="s">
        <v>477</v>
      </c>
      <c r="C163" s="17">
        <v>35.0</v>
      </c>
      <c r="D163" s="18" t="s">
        <v>478</v>
      </c>
      <c r="E163" s="18"/>
      <c r="F163" s="19" t="str">
        <f>_xlfn.DISPIMG("ID_1DF6A3F83EBA4BD995E4E58A1D32D310",1)</f>
        <v>=DISPIMG("ID_1DF6A3F83EBA4BD995E4E58A1D32D310",1)</v>
      </c>
      <c r="G163" s="14"/>
    </row>
    <row r="164" spans="8:8" ht="63.0" customHeight="1">
      <c r="A164" s="15" t="s">
        <v>479</v>
      </c>
      <c r="B164" s="16" t="s">
        <v>480</v>
      </c>
      <c r="C164" s="17">
        <v>35.0</v>
      </c>
      <c r="D164" s="18" t="s">
        <v>481</v>
      </c>
      <c r="E164" s="18"/>
      <c r="F164" s="19"/>
      <c r="G164" s="14"/>
    </row>
    <row r="165" spans="8:8" ht="63.0" customHeight="1">
      <c r="A165" s="15" t="s">
        <v>482</v>
      </c>
      <c r="B165" s="16" t="s">
        <v>483</v>
      </c>
      <c r="C165" s="17">
        <v>35.0</v>
      </c>
      <c r="D165" s="18" t="s">
        <v>484</v>
      </c>
      <c r="E165" s="18"/>
      <c r="F165" s="19" t="str">
        <f>_xlfn.DISPIMG("ID_777C5272787844A7B1AFC768393320BD",1)</f>
        <v>=DISPIMG("ID_777C5272787844A7B1AFC768393320BD",1)</v>
      </c>
      <c r="G165" s="14"/>
    </row>
    <row r="166" spans="8:8" ht="63.0" customHeight="1">
      <c r="A166" s="15" t="s">
        <v>485</v>
      </c>
      <c r="B166" s="16" t="s">
        <v>486</v>
      </c>
      <c r="C166" s="17">
        <v>35.0</v>
      </c>
      <c r="D166" s="18" t="s">
        <v>487</v>
      </c>
      <c r="E166" s="18"/>
      <c r="F166" s="19" t="str">
        <f>_xlfn.DISPIMG("ID_703E9F2DF88141C7AC63978B663D3E24",1)</f>
        <v>=DISPIMG("ID_703E9F2DF88141C7AC63978B663D3E24",1)</v>
      </c>
      <c r="G166" s="14"/>
    </row>
    <row r="167" spans="8:8" ht="63.0" customHeight="1">
      <c r="A167" s="15" t="s">
        <v>488</v>
      </c>
      <c r="B167" s="16" t="s">
        <v>489</v>
      </c>
      <c r="C167" s="17">
        <v>35.0</v>
      </c>
      <c r="D167" s="18" t="s">
        <v>490</v>
      </c>
      <c r="E167" s="18"/>
      <c r="F167" s="19" t="str">
        <f>_xlfn.DISPIMG("ID_4FEF06E9B5074E50AC51B0998DEE6642",1)</f>
        <v>=DISPIMG("ID_4FEF06E9B5074E50AC51B0998DEE6642",1)</v>
      </c>
      <c r="G167" s="14"/>
    </row>
    <row r="168" spans="8:8" ht="63.0" customHeight="1">
      <c r="A168" s="15" t="s">
        <v>491</v>
      </c>
      <c r="B168" s="16" t="s">
        <v>492</v>
      </c>
      <c r="C168" s="17">
        <v>35.0</v>
      </c>
      <c r="D168" s="18" t="s">
        <v>493</v>
      </c>
      <c r="E168" s="18"/>
      <c r="F168" s="19" t="str">
        <f>_xlfn.DISPIMG("ID_A25E4EC9B7634A01A0A06CEC0EBA5CCD",1)</f>
        <v>=DISPIMG("ID_A25E4EC9B7634A01A0A06CEC0EBA5CCD",1)</v>
      </c>
      <c r="G168" s="14"/>
    </row>
    <row r="169" spans="8:8" ht="63.0" customHeight="1">
      <c r="A169" s="15" t="s">
        <v>494</v>
      </c>
      <c r="B169" s="16" t="s">
        <v>495</v>
      </c>
      <c r="C169" s="17">
        <v>35.0</v>
      </c>
      <c r="D169" s="18" t="s">
        <v>496</v>
      </c>
      <c r="E169" s="18"/>
      <c r="F169" s="19" t="str">
        <f>_xlfn.DISPIMG("ID_EA2E656726AB404F89E7B39F837168D4",1)</f>
        <v>=DISPIMG("ID_EA2E656726AB404F89E7B39F837168D4",1)</v>
      </c>
      <c r="G169" s="14"/>
    </row>
    <row r="170" spans="8:8" ht="63.0" customHeight="1">
      <c r="A170" s="15" t="s">
        <v>497</v>
      </c>
      <c r="B170" s="16" t="s">
        <v>498</v>
      </c>
      <c r="C170" s="17">
        <v>35.0</v>
      </c>
      <c r="D170" s="18" t="s">
        <v>499</v>
      </c>
      <c r="E170" s="18"/>
      <c r="F170" s="19" t="str">
        <f>_xlfn.DISPIMG("ID_972BFF3266204642850731D1837A0BA3",1)</f>
        <v>=DISPIMG("ID_972BFF3266204642850731D1837A0BA3",1)</v>
      </c>
      <c r="G170" s="14"/>
    </row>
    <row r="171" spans="8:8" ht="63.0" customHeight="1">
      <c r="A171" s="15" t="s">
        <v>500</v>
      </c>
      <c r="B171" s="16" t="s">
        <v>501</v>
      </c>
      <c r="C171" s="17">
        <v>35.0</v>
      </c>
      <c r="D171" s="18" t="s">
        <v>502</v>
      </c>
      <c r="E171" s="18"/>
      <c r="F171" s="19" t="str">
        <f>_xlfn.DISPIMG("ID_FD39A6408E554FF9967CCC34D68EF0FE",1)</f>
        <v>=DISPIMG("ID_FD39A6408E554FF9967CCC34D68EF0FE",1)</v>
      </c>
      <c r="G171" s="14"/>
    </row>
    <row r="172" spans="8:8" ht="63.0" customHeight="1">
      <c r="A172" s="15" t="s">
        <v>503</v>
      </c>
      <c r="B172" s="16" t="s">
        <v>504</v>
      </c>
      <c r="C172" s="17">
        <v>35.0</v>
      </c>
      <c r="D172" s="18" t="s">
        <v>505</v>
      </c>
      <c r="E172" s="18"/>
      <c r="F172" s="19" t="str">
        <f>_xlfn.DISPIMG("ID_B61D2ADC3F52475FA078B4F1B983666E",1)</f>
        <v>=DISPIMG("ID_B61D2ADC3F52475FA078B4F1B983666E",1)</v>
      </c>
      <c r="G172" s="14"/>
    </row>
    <row r="173" spans="8:8" ht="63.0" customHeight="1">
      <c r="A173" s="15" t="s">
        <v>506</v>
      </c>
      <c r="B173" s="16" t="s">
        <v>507</v>
      </c>
      <c r="C173" s="17">
        <v>35.0</v>
      </c>
      <c r="D173" s="18" t="s">
        <v>508</v>
      </c>
      <c r="E173" s="18"/>
      <c r="F173" s="19" t="str">
        <f>_xlfn.DISPIMG("ID_D172424539874FA6BC4857E33573AD38",1)</f>
        <v>=DISPIMG("ID_D172424539874FA6BC4857E33573AD38",1)</v>
      </c>
      <c r="G173" s="14"/>
    </row>
    <row r="174" spans="8:8" ht="63.0" customHeight="1">
      <c r="A174" s="15" t="s">
        <v>509</v>
      </c>
      <c r="B174" s="16" t="s">
        <v>510</v>
      </c>
      <c r="C174" s="17">
        <v>35.0</v>
      </c>
      <c r="D174" s="18" t="s">
        <v>511</v>
      </c>
      <c r="E174" s="18"/>
      <c r="F174" s="19" t="str">
        <f>_xlfn.DISPIMG("ID_82D0957CCEB3400AA125702433EF15C5",1)</f>
        <v>=DISPIMG("ID_82D0957CCEB3400AA125702433EF15C5",1)</v>
      </c>
      <c r="G174" s="14"/>
    </row>
    <row r="175" spans="8:8" ht="63.0" customHeight="1">
      <c r="A175" s="15" t="s">
        <v>512</v>
      </c>
      <c r="B175" s="16" t="s">
        <v>513</v>
      </c>
      <c r="C175" s="17">
        <v>35.0</v>
      </c>
      <c r="D175" s="18" t="s">
        <v>514</v>
      </c>
      <c r="E175" s="18"/>
      <c r="F175" s="19" t="str">
        <f>_xlfn.DISPIMG("ID_6FB06476282440EEAD76CF362FFAEE93",1)</f>
        <v>=DISPIMG("ID_6FB06476282440EEAD76CF362FFAEE93",1)</v>
      </c>
      <c r="G175" s="14"/>
    </row>
    <row r="176" spans="8:8" ht="63.0" customHeight="1">
      <c r="A176" s="15" t="s">
        <v>515</v>
      </c>
      <c r="B176" s="16" t="s">
        <v>516</v>
      </c>
      <c r="C176" s="17">
        <v>35.0</v>
      </c>
      <c r="D176" s="18" t="s">
        <v>517</v>
      </c>
      <c r="E176" s="18"/>
      <c r="F176" s="19" t="str">
        <f>_xlfn.DISPIMG("ID_25CA1307424A4A849A9D27939D883B3C",1)</f>
        <v>=DISPIMG("ID_25CA1307424A4A849A9D27939D883B3C",1)</v>
      </c>
      <c r="G176" s="14"/>
    </row>
    <row r="177" spans="8:8" ht="63.0" customHeight="1">
      <c r="A177" s="15" t="s">
        <v>518</v>
      </c>
      <c r="B177" s="16" t="s">
        <v>519</v>
      </c>
      <c r="C177" s="17">
        <v>35.0</v>
      </c>
      <c r="D177" s="18" t="s">
        <v>520</v>
      </c>
      <c r="E177" s="18"/>
      <c r="F177" s="19" t="str">
        <f>_xlfn.DISPIMG("ID_B4163B7BD615490D863AD9C48DB76B6B",1)</f>
        <v>=DISPIMG("ID_B4163B7BD615490D863AD9C48DB76B6B",1)</v>
      </c>
      <c r="G177" s="14"/>
    </row>
    <row r="178" spans="8:8" ht="63.0" customHeight="1">
      <c r="A178" s="15" t="s">
        <v>521</v>
      </c>
      <c r="B178" s="16" t="s">
        <v>522</v>
      </c>
      <c r="C178" s="17">
        <v>35.0</v>
      </c>
      <c r="D178" s="18" t="s">
        <v>523</v>
      </c>
      <c r="E178" s="18"/>
      <c r="F178" s="19" t="str">
        <f>_xlfn.DISPIMG("ID_4EDFDE548B7640F69765D62DC37EB04A",1)</f>
        <v>=DISPIMG("ID_4EDFDE548B7640F69765D62DC37EB04A",1)</v>
      </c>
      <c r="G178" s="14"/>
    </row>
    <row r="179" spans="8:8" ht="63.0" customHeight="1">
      <c r="A179" s="15" t="s">
        <v>524</v>
      </c>
      <c r="B179" s="16" t="s">
        <v>525</v>
      </c>
      <c r="C179" s="17">
        <v>35.0</v>
      </c>
      <c r="D179" s="18" t="s">
        <v>526</v>
      </c>
      <c r="E179" s="18"/>
      <c r="F179" s="19" t="str">
        <f>_xlfn.DISPIMG("ID_547B486456694950A45F6D37C0F4ABF1",1)</f>
        <v>=DISPIMG("ID_547B486456694950A45F6D37C0F4ABF1",1)</v>
      </c>
      <c r="G179" s="14"/>
    </row>
    <row r="180" spans="8:8" ht="63.0" customHeight="1">
      <c r="A180" s="15" t="s">
        <v>527</v>
      </c>
      <c r="B180" s="16" t="s">
        <v>528</v>
      </c>
      <c r="C180" s="17">
        <v>35.0</v>
      </c>
      <c r="D180" s="18" t="s">
        <v>529</v>
      </c>
      <c r="E180" s="18"/>
      <c r="F180" s="19" t="str">
        <f>_xlfn.DISPIMG("ID_EDEDD101397F4588B060F9F6DC72522A",1)</f>
        <v>=DISPIMG("ID_EDEDD101397F4588B060F9F6DC72522A",1)</v>
      </c>
      <c r="G180" s="14"/>
    </row>
    <row r="181" spans="8:8" ht="63.0" customHeight="1">
      <c r="A181" s="15" t="s">
        <v>530</v>
      </c>
      <c r="B181" s="16" t="s">
        <v>531</v>
      </c>
      <c r="C181" s="17">
        <v>35.0</v>
      </c>
      <c r="D181" s="18" t="s">
        <v>532</v>
      </c>
      <c r="E181" s="18"/>
      <c r="F181" s="19" t="str">
        <f>_xlfn.DISPIMG("ID_9FAD17FDFF854425910BBA48FBF88004",1)</f>
        <v>=DISPIMG("ID_9FAD17FDFF854425910BBA48FBF88004",1)</v>
      </c>
      <c r="G181" s="14"/>
    </row>
    <row r="182" spans="8:8" ht="63.0" customHeight="1">
      <c r="A182" s="15" t="s">
        <v>533</v>
      </c>
      <c r="B182" s="16" t="s">
        <v>534</v>
      </c>
      <c r="C182" s="17">
        <v>35.0</v>
      </c>
      <c r="D182" s="18" t="s">
        <v>535</v>
      </c>
      <c r="E182" s="18"/>
      <c r="F182" s="19" t="str">
        <f>_xlfn.DISPIMG("ID_E619712C984C4FF9B7D48FF5623F6EF1",1)</f>
        <v>=DISPIMG("ID_E619712C984C4FF9B7D48FF5623F6EF1",1)</v>
      </c>
      <c r="G182" s="14"/>
    </row>
    <row r="183" spans="8:8" ht="63.0" customHeight="1">
      <c r="A183" s="15" t="s">
        <v>536</v>
      </c>
      <c r="B183" s="16" t="s">
        <v>537</v>
      </c>
      <c r="C183" s="17">
        <v>35.0</v>
      </c>
      <c r="D183" s="18" t="s">
        <v>538</v>
      </c>
      <c r="E183" s="18"/>
      <c r="F183" s="19" t="str">
        <f>_xlfn.DISPIMG("ID_CD291B1A037D468185B97F927891E537",1)</f>
        <v>=DISPIMG("ID_CD291B1A037D468185B97F927891E537",1)</v>
      </c>
      <c r="G183" s="14"/>
    </row>
    <row r="184" spans="8:8" ht="63.0" customHeight="1">
      <c r="A184" s="15" t="s">
        <v>539</v>
      </c>
      <c r="B184" s="16" t="s">
        <v>540</v>
      </c>
      <c r="C184" s="17">
        <v>35.0</v>
      </c>
      <c r="D184" s="18" t="s">
        <v>541</v>
      </c>
      <c r="E184" s="18"/>
      <c r="F184" s="19" t="str">
        <f>_xlfn.DISPIMG("ID_5316BE0322AF4C6DAA69E0334544BF08",1)</f>
        <v>=DISPIMG("ID_5316BE0322AF4C6DAA69E0334544BF08",1)</v>
      </c>
      <c r="G184" s="14"/>
    </row>
    <row r="185" spans="8:8" ht="63.0" customHeight="1">
      <c r="A185" s="15" t="s">
        <v>542</v>
      </c>
      <c r="B185" s="16" t="s">
        <v>543</v>
      </c>
      <c r="C185" s="17">
        <v>35.0</v>
      </c>
      <c r="D185" s="18" t="s">
        <v>544</v>
      </c>
      <c r="E185" s="18"/>
      <c r="F185" s="19" t="str">
        <f>_xlfn.DISPIMG("ID_9FF868F3176F4451B04F7C41FD1351F7",1)</f>
        <v>=DISPIMG("ID_9FF868F3176F4451B04F7C41FD1351F7",1)</v>
      </c>
      <c r="G185" s="14"/>
    </row>
    <row r="186" spans="8:8" ht="63.0" customHeight="1">
      <c r="A186" s="15" t="s">
        <v>545</v>
      </c>
      <c r="B186" s="16" t="s">
        <v>546</v>
      </c>
      <c r="C186" s="17">
        <v>35.0</v>
      </c>
      <c r="D186" s="18" t="s">
        <v>547</v>
      </c>
      <c r="E186" s="18"/>
      <c r="F186" s="19" t="str">
        <f>_xlfn.DISPIMG("ID_058F7E9DF1D24A8184C73CE1DF77507A",1)</f>
        <v>=DISPIMG("ID_058F7E9DF1D24A8184C73CE1DF77507A",1)</v>
      </c>
      <c r="G186" s="14"/>
    </row>
    <row r="187" spans="8:8" ht="63.0" customHeight="1">
      <c r="A187" s="15" t="s">
        <v>548</v>
      </c>
      <c r="B187" s="16" t="s">
        <v>549</v>
      </c>
      <c r="C187" s="17">
        <v>35.0</v>
      </c>
      <c r="D187" s="18" t="s">
        <v>550</v>
      </c>
      <c r="E187" s="18"/>
      <c r="F187" s="19" t="str">
        <f>_xlfn.DISPIMG("ID_A074EB651DF643DD99017D2850B972CE",1)</f>
        <v>=DISPIMG("ID_A074EB651DF643DD99017D2850B972CE",1)</v>
      </c>
      <c r="G187" s="14"/>
    </row>
    <row r="188" spans="8:8" ht="63.0" customHeight="1">
      <c r="A188" s="15" t="s">
        <v>551</v>
      </c>
      <c r="B188" s="16" t="s">
        <v>552</v>
      </c>
      <c r="C188" s="17">
        <v>35.0</v>
      </c>
      <c r="D188" s="18" t="s">
        <v>553</v>
      </c>
      <c r="E188" s="18"/>
      <c r="F188" s="19" t="str">
        <f>_xlfn.DISPIMG("ID_2107784FDEDC466695CDA13FF3569131",1)</f>
        <v>=DISPIMG("ID_2107784FDEDC466695CDA13FF3569131",1)</v>
      </c>
      <c r="G188" s="14"/>
    </row>
    <row r="189" spans="8:8" ht="63.0" customHeight="1">
      <c r="A189" s="15" t="s">
        <v>554</v>
      </c>
      <c r="B189" s="16" t="s">
        <v>555</v>
      </c>
      <c r="C189" s="17">
        <v>35.0</v>
      </c>
      <c r="D189" s="18" t="s">
        <v>556</v>
      </c>
      <c r="E189" s="18"/>
      <c r="F189" s="19" t="str">
        <f>_xlfn.DISPIMG("ID_3ACE35F400764017BDE8623FE5C545E4",1)</f>
        <v>=DISPIMG("ID_3ACE35F400764017BDE8623FE5C545E4",1)</v>
      </c>
      <c r="G189" s="14"/>
    </row>
    <row r="190" spans="8:8" ht="63.0" customHeight="1">
      <c r="A190" s="15" t="s">
        <v>557</v>
      </c>
      <c r="B190" s="16" t="s">
        <v>558</v>
      </c>
      <c r="C190" s="17">
        <v>35.0</v>
      </c>
      <c r="D190" s="18" t="s">
        <v>559</v>
      </c>
      <c r="E190" s="18"/>
      <c r="F190" s="19" t="str">
        <f>_xlfn.DISPIMG("ID_5970F4EB1D3E4573963E83A5AC1A003B",1)</f>
        <v>=DISPIMG("ID_5970F4EB1D3E4573963E83A5AC1A003B",1)</v>
      </c>
      <c r="G190" s="14"/>
    </row>
    <row r="191" spans="8:8" ht="63.0" customHeight="1">
      <c r="A191" s="15" t="s">
        <v>560</v>
      </c>
      <c r="B191" s="16" t="s">
        <v>561</v>
      </c>
      <c r="C191" s="17">
        <v>35.0</v>
      </c>
      <c r="D191" s="18" t="s">
        <v>562</v>
      </c>
      <c r="E191" s="18"/>
      <c r="F191" s="19" t="str">
        <f>_xlfn.DISPIMG("ID_E5672B84D425459EA6C624DF5A94E2AD",1)</f>
        <v>=DISPIMG("ID_E5672B84D425459EA6C624DF5A94E2AD",1)</v>
      </c>
      <c r="G191" s="14"/>
    </row>
    <row r="192" spans="8:8" ht="63.0" customHeight="1">
      <c r="A192" s="15" t="s">
        <v>563</v>
      </c>
      <c r="B192" s="16" t="s">
        <v>564</v>
      </c>
      <c r="C192" s="17">
        <v>35.0</v>
      </c>
      <c r="D192" s="18" t="s">
        <v>565</v>
      </c>
      <c r="E192" s="18"/>
      <c r="F192" s="19" t="str">
        <f>_xlfn.DISPIMG("ID_131975A16D4A42F4A975F3AB92DCA18E",1)</f>
        <v>=DISPIMG("ID_131975A16D4A42F4A975F3AB92DCA18E",1)</v>
      </c>
      <c r="G192" s="14"/>
    </row>
    <row r="193" spans="8:8" ht="63.0" customHeight="1">
      <c r="A193" s="15" t="s">
        <v>566</v>
      </c>
      <c r="B193" s="16" t="s">
        <v>567</v>
      </c>
      <c r="C193" s="17">
        <v>35.0</v>
      </c>
      <c r="D193" s="18" t="s">
        <v>568</v>
      </c>
      <c r="E193" s="18"/>
      <c r="F193" s="19" t="str">
        <f>_xlfn.DISPIMG("ID_D7E6A1CDA46A4F01B3093CAE81FDAABD",1)</f>
        <v>=DISPIMG("ID_D7E6A1CDA46A4F01B3093CAE81FDAABD",1)</v>
      </c>
      <c r="G193" s="14"/>
    </row>
    <row r="194" spans="8:8" ht="63.0" customHeight="1">
      <c r="A194" s="15" t="s">
        <v>569</v>
      </c>
      <c r="B194" s="16" t="s">
        <v>570</v>
      </c>
      <c r="C194" s="17">
        <v>35.0</v>
      </c>
      <c r="D194" s="18" t="s">
        <v>571</v>
      </c>
      <c r="E194" s="18"/>
      <c r="F194" s="19" t="str">
        <f>_xlfn.DISPIMG("ID_E6EC8F005EEA419D913BF8D93C8989BD",1)</f>
        <v>=DISPIMG("ID_E6EC8F005EEA419D913BF8D93C8989BD",1)</v>
      </c>
      <c r="G194" s="14"/>
    </row>
    <row r="195" spans="8:8" ht="63.0" customHeight="1">
      <c r="A195" s="15" t="s">
        <v>572</v>
      </c>
      <c r="B195" s="16" t="s">
        <v>573</v>
      </c>
      <c r="C195" s="17">
        <v>35.0</v>
      </c>
      <c r="D195" s="18" t="s">
        <v>574</v>
      </c>
      <c r="E195" s="18"/>
      <c r="F195" s="19" t="str">
        <f>_xlfn.DISPIMG("ID_78E1DC85FC3148D3AA17FAE3A632CAC9",1)</f>
        <v>=DISPIMG("ID_78E1DC85FC3148D3AA17FAE3A632CAC9",1)</v>
      </c>
      <c r="G195" s="14"/>
    </row>
    <row r="196" spans="8:8" ht="63.0" customHeight="1">
      <c r="A196" s="15" t="s">
        <v>575</v>
      </c>
      <c r="B196" s="16" t="s">
        <v>576</v>
      </c>
      <c r="C196" s="17">
        <v>35.0</v>
      </c>
      <c r="D196" s="18" t="s">
        <v>577</v>
      </c>
      <c r="E196" s="18"/>
      <c r="F196" s="19" t="str">
        <f>_xlfn.DISPIMG("ID_C861E6705CC24714993FBA25EF37479E",1)</f>
        <v>=DISPIMG("ID_C861E6705CC24714993FBA25EF37479E",1)</v>
      </c>
      <c r="G196" s="14"/>
    </row>
    <row r="197" spans="8:8" ht="63.0" customHeight="1">
      <c r="A197" s="15" t="s">
        <v>578</v>
      </c>
      <c r="B197" s="16" t="s">
        <v>579</v>
      </c>
      <c r="C197" s="17">
        <v>35.0</v>
      </c>
      <c r="D197" s="18" t="s">
        <v>580</v>
      </c>
      <c r="E197" s="18"/>
      <c r="F197" s="19" t="str">
        <f>_xlfn.DISPIMG("ID_919A4247DBA14813858C34F70533E42F",1)</f>
        <v>=DISPIMG("ID_919A4247DBA14813858C34F70533E42F",1)</v>
      </c>
      <c r="G197" s="14"/>
    </row>
    <row r="198" spans="8:8" ht="63.0" customHeight="1">
      <c r="A198" s="15" t="s">
        <v>581</v>
      </c>
      <c r="B198" s="16" t="s">
        <v>582</v>
      </c>
      <c r="C198" s="17">
        <v>35.0</v>
      </c>
      <c r="D198" s="18" t="s">
        <v>583</v>
      </c>
      <c r="E198" s="18"/>
      <c r="F198" s="19" t="str">
        <f>_xlfn.DISPIMG("ID_4D44DCE0A184487EB79B4477EB8B1288",1)</f>
        <v>=DISPIMG("ID_4D44DCE0A184487EB79B4477EB8B1288",1)</v>
      </c>
      <c r="G198" s="14"/>
    </row>
    <row r="199" spans="8:8" ht="63.0" customHeight="1">
      <c r="A199" s="15" t="s">
        <v>584</v>
      </c>
      <c r="B199" s="16" t="s">
        <v>585</v>
      </c>
      <c r="C199" s="17">
        <v>35.0</v>
      </c>
      <c r="D199" s="18" t="s">
        <v>586</v>
      </c>
      <c r="E199" s="18"/>
      <c r="F199" s="19" t="str">
        <f>_xlfn.DISPIMG("ID_62DFD7A189844F6AB0074B8C3781B24E",1)</f>
        <v>=DISPIMG("ID_62DFD7A189844F6AB0074B8C3781B24E",1)</v>
      </c>
      <c r="G199" s="14"/>
    </row>
    <row r="200" spans="8:8" ht="63.0" customHeight="1">
      <c r="A200" s="15" t="s">
        <v>587</v>
      </c>
      <c r="B200" s="16" t="s">
        <v>588</v>
      </c>
      <c r="C200" s="17">
        <v>35.0</v>
      </c>
      <c r="D200" s="18" t="s">
        <v>589</v>
      </c>
      <c r="E200" s="18"/>
      <c r="F200" s="19" t="str">
        <f>_xlfn.DISPIMG("ID_D7C194F2C1DD4567BE2802E33BB9E2D0",1)</f>
        <v>=DISPIMG("ID_D7C194F2C1DD4567BE2802E33BB9E2D0",1)</v>
      </c>
      <c r="G200" s="14"/>
    </row>
    <row r="201" spans="8:8" ht="63.0" customHeight="1">
      <c r="A201" s="15" t="s">
        <v>590</v>
      </c>
      <c r="B201" s="16" t="s">
        <v>591</v>
      </c>
      <c r="C201" s="17">
        <v>35.0</v>
      </c>
      <c r="D201" s="18" t="s">
        <v>592</v>
      </c>
      <c r="E201" s="18"/>
      <c r="F201" s="19" t="str">
        <f>_xlfn.DISPIMG("ID_2069CC71A53A4C3397C4D90CB5C2237D",1)</f>
        <v>=DISPIMG("ID_2069CC71A53A4C3397C4D90CB5C2237D",1)</v>
      </c>
      <c r="G201" s="14"/>
    </row>
    <row r="202" spans="8:8" ht="63.0" customHeight="1">
      <c r="A202" s="15" t="s">
        <v>593</v>
      </c>
      <c r="B202" s="16" t="s">
        <v>594</v>
      </c>
      <c r="C202" s="17">
        <v>35.0</v>
      </c>
      <c r="D202" s="18" t="s">
        <v>595</v>
      </c>
      <c r="E202" s="18"/>
      <c r="F202" s="19" t="str">
        <f>_xlfn.DISPIMG("ID_BC6CCCDF726E443BBB497B80C7CED9B4",1)</f>
        <v>=DISPIMG("ID_BC6CCCDF726E443BBB497B80C7CED9B4",1)</v>
      </c>
      <c r="G202" s="14"/>
    </row>
    <row r="203" spans="8:8" ht="63.0" customHeight="1">
      <c r="A203" s="15" t="s">
        <v>596</v>
      </c>
      <c r="B203" s="16" t="s">
        <v>597</v>
      </c>
      <c r="C203" s="17">
        <v>35.0</v>
      </c>
      <c r="D203" s="18" t="s">
        <v>598</v>
      </c>
      <c r="E203" s="18"/>
      <c r="F203" s="19" t="str">
        <f>_xlfn.DISPIMG("ID_C60276D05A864CCEA72CB0A09D95F62C",1)</f>
        <v>=DISPIMG("ID_C60276D05A864CCEA72CB0A09D95F62C",1)</v>
      </c>
      <c r="G203" s="14"/>
    </row>
    <row r="204" spans="8:8" ht="63.0" customHeight="1">
      <c r="A204" s="15" t="s">
        <v>599</v>
      </c>
      <c r="B204" s="16" t="s">
        <v>600</v>
      </c>
      <c r="C204" s="17">
        <v>35.0</v>
      </c>
      <c r="D204" s="18" t="s">
        <v>601</v>
      </c>
      <c r="E204" s="18"/>
      <c r="F204" s="19" t="str">
        <f>_xlfn.DISPIMG("ID_E5B8B5B9D332482398CC691531A20031",1)</f>
        <v>=DISPIMG("ID_E5B8B5B9D332482398CC691531A20031",1)</v>
      </c>
      <c r="G204" s="14"/>
    </row>
    <row r="205" spans="8:8" ht="63.0" customHeight="1">
      <c r="A205" s="15" t="s">
        <v>602</v>
      </c>
      <c r="B205" s="16" t="s">
        <v>603</v>
      </c>
      <c r="C205" s="17">
        <v>35.0</v>
      </c>
      <c r="D205" s="18" t="s">
        <v>604</v>
      </c>
      <c r="E205" s="18"/>
      <c r="F205" s="19" t="str">
        <f>_xlfn.DISPIMG("ID_8FA8C6B8877449A1839223660FC4E3AE",1)</f>
        <v>=DISPIMG("ID_8FA8C6B8877449A1839223660FC4E3AE",1)</v>
      </c>
      <c r="G205" s="14"/>
    </row>
    <row r="206" spans="8:8" ht="63.0" customHeight="1">
      <c r="A206" s="15" t="s">
        <v>605</v>
      </c>
      <c r="B206" s="16" t="s">
        <v>606</v>
      </c>
      <c r="C206" s="17">
        <v>35.0</v>
      </c>
      <c r="D206" s="18" t="s">
        <v>607</v>
      </c>
      <c r="E206" s="18"/>
      <c r="F206" s="19" t="str">
        <f>_xlfn.DISPIMG("ID_D41EA86619CA4E25A8F35A312B0E49C6",1)</f>
        <v>=DISPIMG("ID_D41EA86619CA4E25A8F35A312B0E49C6",1)</v>
      </c>
      <c r="G206" s="14"/>
    </row>
    <row r="207" spans="8:8" ht="63.0" customHeight="1">
      <c r="A207" s="15" t="s">
        <v>608</v>
      </c>
      <c r="B207" s="16" t="s">
        <v>609</v>
      </c>
      <c r="C207" s="17">
        <v>35.0</v>
      </c>
      <c r="D207" s="18" t="s">
        <v>610</v>
      </c>
      <c r="E207" s="18"/>
      <c r="F207" s="19" t="str">
        <f>_xlfn.DISPIMG("ID_E2EBF9525DA2419FB039C80B446DAB2F",1)</f>
        <v>=DISPIMG("ID_E2EBF9525DA2419FB039C80B446DAB2F",1)</v>
      </c>
      <c r="G207" s="14"/>
    </row>
    <row r="208" spans="8:8" ht="63.0" customHeight="1">
      <c r="A208" s="15" t="s">
        <v>611</v>
      </c>
      <c r="B208" s="16" t="s">
        <v>612</v>
      </c>
      <c r="C208" s="17">
        <v>35.0</v>
      </c>
      <c r="D208" s="18" t="s">
        <v>613</v>
      </c>
      <c r="E208" s="18"/>
      <c r="F208" s="19" t="str">
        <f>_xlfn.DISPIMG("ID_6050DA3C78364A19A6BC31118DB05319",1)</f>
        <v>=DISPIMG("ID_6050DA3C78364A19A6BC31118DB05319",1)</v>
      </c>
      <c r="G208" s="14"/>
    </row>
    <row r="209" spans="8:8" ht="63.0" customHeight="1">
      <c r="A209" s="15" t="s">
        <v>614</v>
      </c>
      <c r="B209" s="16" t="s">
        <v>615</v>
      </c>
      <c r="C209" s="17">
        <v>35.0</v>
      </c>
      <c r="D209" s="18" t="s">
        <v>616</v>
      </c>
      <c r="E209" s="18"/>
      <c r="F209" s="19" t="str">
        <f>_xlfn.DISPIMG("ID_79B2C8DE298940D6A4AD1943629EB0D9",1)</f>
        <v>=DISPIMG("ID_79B2C8DE298940D6A4AD1943629EB0D9",1)</v>
      </c>
      <c r="G209" s="14"/>
    </row>
    <row r="210" spans="8:8" ht="63.0" customHeight="1">
      <c r="A210" s="15" t="s">
        <v>617</v>
      </c>
      <c r="B210" s="16" t="s">
        <v>618</v>
      </c>
      <c r="C210" s="17">
        <v>35.0</v>
      </c>
      <c r="D210" s="18" t="s">
        <v>619</v>
      </c>
      <c r="E210" s="18"/>
      <c r="F210" s="19" t="str">
        <f>_xlfn.DISPIMG("ID_C94FEA3E7F4945319E6ED403D06ABDAF",1)</f>
        <v>=DISPIMG("ID_C94FEA3E7F4945319E6ED403D06ABDAF",1)</v>
      </c>
      <c r="G210" s="14"/>
    </row>
    <row r="211" spans="8:8" ht="63.0" customHeight="1">
      <c r="A211" s="15" t="s">
        <v>620</v>
      </c>
      <c r="B211" s="16" t="s">
        <v>621</v>
      </c>
      <c r="C211" s="17">
        <v>35.0</v>
      </c>
      <c r="D211" s="18" t="s">
        <v>622</v>
      </c>
      <c r="E211" s="18"/>
      <c r="F211" s="19" t="str">
        <f>_xlfn.DISPIMG("ID_9103A6E1BEAD4A56B4D854AD31CBAD9F",1)</f>
        <v>=DISPIMG("ID_9103A6E1BEAD4A56B4D854AD31CBAD9F",1)</v>
      </c>
      <c r="G211" s="14"/>
    </row>
    <row r="212" spans="8:8" ht="63.0" customHeight="1">
      <c r="A212" s="15" t="s">
        <v>623</v>
      </c>
      <c r="B212" s="16" t="s">
        <v>624</v>
      </c>
      <c r="C212" s="17">
        <v>35.0</v>
      </c>
      <c r="D212" s="18" t="s">
        <v>625</v>
      </c>
      <c r="E212" s="18"/>
      <c r="F212" s="19" t="str">
        <f>_xlfn.DISPIMG("ID_8CA0F9B0A6DB4FED9113A12BD7D78A32",1)</f>
        <v>=DISPIMG("ID_8CA0F9B0A6DB4FED9113A12BD7D78A32",1)</v>
      </c>
      <c r="G212" s="14"/>
    </row>
    <row r="213" spans="8:8" ht="63.0" customHeight="1">
      <c r="A213" s="15" t="s">
        <v>626</v>
      </c>
      <c r="B213" s="16" t="s">
        <v>627</v>
      </c>
      <c r="C213" s="17">
        <v>35.0</v>
      </c>
      <c r="D213" s="18" t="s">
        <v>628</v>
      </c>
      <c r="E213" s="18"/>
      <c r="F213" s="19" t="str">
        <f>_xlfn.DISPIMG("ID_B97CF1BAFEFD4D05A5EA03440E32CAF7",1)</f>
        <v>=DISPIMG("ID_B97CF1BAFEFD4D05A5EA03440E32CAF7",1)</v>
      </c>
      <c r="G213" s="14"/>
    </row>
    <row r="214" spans="8:8" ht="63.0" customHeight="1">
      <c r="A214" s="11" t="s">
        <v>629</v>
      </c>
      <c r="B214" s="12"/>
      <c r="C214" s="12"/>
      <c r="D214" s="12"/>
      <c r="E214" s="12"/>
      <c r="F214" s="12"/>
      <c r="G214" s="14"/>
    </row>
    <row r="215" spans="8:8" ht="63.0" customHeight="1">
      <c r="A215" s="15" t="s">
        <v>630</v>
      </c>
      <c r="B215" s="16" t="s">
        <v>631</v>
      </c>
      <c r="C215" s="17">
        <v>35.0</v>
      </c>
      <c r="D215" s="18" t="s">
        <v>632</v>
      </c>
      <c r="E215" s="18"/>
      <c r="F215" s="19" t="str">
        <f>_xlfn.DISPIMG("ID_535148D4779846D7B1832BA6DD789357",1)</f>
        <v>=DISPIMG("ID_535148D4779846D7B1832BA6DD789357",1)</v>
      </c>
      <c r="G215" s="14"/>
    </row>
    <row r="216" spans="8:8" ht="63.0" customHeight="1">
      <c r="A216" s="15" t="s">
        <v>633</v>
      </c>
      <c r="B216" s="16" t="s">
        <v>634</v>
      </c>
      <c r="C216" s="17">
        <v>35.0</v>
      </c>
      <c r="D216" s="18" t="s">
        <v>635</v>
      </c>
      <c r="E216" s="18"/>
      <c r="F216" s="19" t="str">
        <f>_xlfn.DISPIMG("ID_A1EC1B2F2A524278B631085D0B20BA7D",1)</f>
        <v>=DISPIMG("ID_A1EC1B2F2A524278B631085D0B20BA7D",1)</v>
      </c>
      <c r="G216" s="14"/>
    </row>
    <row r="217" spans="8:8" ht="63.0" customHeight="1">
      <c r="A217" s="15" t="s">
        <v>636</v>
      </c>
      <c r="B217" s="16" t="s">
        <v>637</v>
      </c>
      <c r="C217" s="17">
        <v>35.0</v>
      </c>
      <c r="D217" s="18" t="s">
        <v>638</v>
      </c>
      <c r="E217" s="18"/>
      <c r="F217" s="19" t="str">
        <f>_xlfn.DISPIMG("ID_2EE249B47A2442C29A0079815655D752",1)</f>
        <v>=DISPIMG("ID_2EE249B47A2442C29A0079815655D752",1)</v>
      </c>
      <c r="G217" s="14"/>
    </row>
    <row r="218" spans="8:8" ht="63.0" customHeight="1">
      <c r="A218" s="15" t="s">
        <v>639</v>
      </c>
      <c r="B218" s="16" t="s">
        <v>640</v>
      </c>
      <c r="C218" s="17">
        <v>35.0</v>
      </c>
      <c r="D218" s="18" t="s">
        <v>641</v>
      </c>
      <c r="E218" s="18"/>
      <c r="F218" s="19" t="str">
        <f>_xlfn.DISPIMG("ID_08AB44AA16DA42AC96EF64EA7931BE2D",1)</f>
        <v>=DISPIMG("ID_08AB44AA16DA42AC96EF64EA7931BE2D",1)</v>
      </c>
      <c r="G218" s="14"/>
    </row>
    <row r="219" spans="8:8" ht="63.0" customHeight="1">
      <c r="A219" s="15" t="s">
        <v>642</v>
      </c>
      <c r="B219" s="16" t="s">
        <v>643</v>
      </c>
      <c r="C219" s="17">
        <v>35.0</v>
      </c>
      <c r="D219" s="18" t="s">
        <v>644</v>
      </c>
      <c r="E219" s="18"/>
      <c r="F219" s="19" t="str">
        <f>_xlfn.DISPIMG("ID_423ED885F6D040BCB990401858274BF5",1)</f>
        <v>=DISPIMG("ID_423ED885F6D040BCB990401858274BF5",1)</v>
      </c>
      <c r="G219" s="14"/>
    </row>
    <row r="220" spans="8:8" ht="63.0" customHeight="1">
      <c r="A220" s="15" t="s">
        <v>645</v>
      </c>
      <c r="B220" s="16" t="s">
        <v>646</v>
      </c>
      <c r="C220" s="17">
        <v>35.0</v>
      </c>
      <c r="D220" s="18" t="s">
        <v>647</v>
      </c>
      <c r="E220" s="18"/>
      <c r="F220" s="19" t="str">
        <f>_xlfn.DISPIMG("ID_630572586E19432EB201137775A0A0BE",1)</f>
        <v>=DISPIMG("ID_630572586E19432EB201137775A0A0BE",1)</v>
      </c>
      <c r="G220" s="14"/>
    </row>
    <row r="221" spans="8:8" ht="63.0" customHeight="1">
      <c r="A221" s="15" t="s">
        <v>648</v>
      </c>
      <c r="B221" s="16" t="s">
        <v>649</v>
      </c>
      <c r="C221" s="17">
        <v>35.0</v>
      </c>
      <c r="D221" s="18" t="s">
        <v>650</v>
      </c>
      <c r="E221" s="18"/>
      <c r="F221" s="19" t="str">
        <f>_xlfn.DISPIMG("ID_2994F5B9C1024738A77E54D86BE1CD0A",1)</f>
        <v>=DISPIMG("ID_2994F5B9C1024738A77E54D86BE1CD0A",1)</v>
      </c>
      <c r="G221" s="14"/>
    </row>
    <row r="222" spans="8:8" ht="63.0" customHeight="1">
      <c r="A222" s="15" t="s">
        <v>651</v>
      </c>
      <c r="B222" s="16" t="s">
        <v>652</v>
      </c>
      <c r="C222" s="17">
        <v>35.0</v>
      </c>
      <c r="D222" s="18" t="s">
        <v>653</v>
      </c>
      <c r="E222" s="18"/>
      <c r="F222" s="19" t="str">
        <f>_xlfn.DISPIMG("ID_905510569F714AD189E062BA228C884B",1)</f>
        <v>=DISPIMG("ID_905510569F714AD189E062BA228C884B",1)</v>
      </c>
      <c r="G222" s="14"/>
    </row>
    <row r="223" spans="8:8" ht="63.0" customHeight="1">
      <c r="A223" s="15" t="s">
        <v>654</v>
      </c>
      <c r="B223" s="16" t="s">
        <v>655</v>
      </c>
      <c r="C223" s="17">
        <v>35.0</v>
      </c>
      <c r="D223" s="18" t="s">
        <v>656</v>
      </c>
      <c r="E223" s="18"/>
      <c r="F223" s="19" t="str">
        <f>_xlfn.DISPIMG("ID_31965BB619E745D187ED6C11D61EC9BB",1)</f>
        <v>=DISPIMG("ID_31965BB619E745D187ED6C11D61EC9BB",1)</v>
      </c>
      <c r="G223" s="14"/>
    </row>
    <row r="224" spans="8:8" ht="63.0" customHeight="1">
      <c r="A224" s="15" t="s">
        <v>657</v>
      </c>
      <c r="B224" s="16" t="s">
        <v>658</v>
      </c>
      <c r="C224" s="17">
        <v>35.0</v>
      </c>
      <c r="D224" s="18" t="s">
        <v>653</v>
      </c>
      <c r="E224" s="18"/>
      <c r="F224" s="19" t="str">
        <f>_xlfn.DISPIMG("ID_DB026D9F47B842E69666B86A00577F14",1)</f>
        <v>=DISPIMG("ID_DB026D9F47B842E69666B86A00577F14",1)</v>
      </c>
      <c r="G224" s="14"/>
    </row>
    <row r="225" spans="8:8" ht="63.0" customHeight="1">
      <c r="A225" s="15" t="s">
        <v>659</v>
      </c>
      <c r="B225" s="16" t="s">
        <v>660</v>
      </c>
      <c r="C225" s="17">
        <v>35.0</v>
      </c>
      <c r="D225" s="18" t="s">
        <v>661</v>
      </c>
      <c r="E225" s="18"/>
      <c r="F225" s="19" t="str">
        <f>_xlfn.DISPIMG("ID_2E128AEF6DDD42D78381975A167E07CF",1)</f>
        <v>=DISPIMG("ID_2E128AEF6DDD42D78381975A167E07CF",1)</v>
      </c>
      <c r="G225" s="14"/>
    </row>
    <row r="226" spans="8:8" ht="63.0" customHeight="1">
      <c r="A226" s="15" t="s">
        <v>662</v>
      </c>
      <c r="B226" s="16" t="s">
        <v>663</v>
      </c>
      <c r="C226" s="17">
        <v>35.0</v>
      </c>
      <c r="D226" s="18" t="s">
        <v>664</v>
      </c>
      <c r="E226" s="18"/>
      <c r="F226" s="19" t="str">
        <f>_xlfn.DISPIMG("ID_4C8E0F1846C3479199A9E4DE723A6EC3",1)</f>
        <v>=DISPIMG("ID_4C8E0F1846C3479199A9E4DE723A6EC3",1)</v>
      </c>
      <c r="G226" s="14"/>
    </row>
    <row r="227" spans="8:8" ht="63.0" customHeight="1">
      <c r="A227" s="11" t="s">
        <v>665</v>
      </c>
      <c r="B227" s="12"/>
      <c r="C227" s="12"/>
      <c r="D227" s="12"/>
      <c r="E227" s="12"/>
      <c r="F227" s="12"/>
      <c r="G227" s="14"/>
    </row>
    <row r="228" spans="8:8" ht="63.0" customHeight="1">
      <c r="A228" s="15" t="s">
        <v>666</v>
      </c>
      <c r="B228" s="16" t="s">
        <v>667</v>
      </c>
      <c r="C228" s="17">
        <v>35.0</v>
      </c>
      <c r="D228" s="18" t="s">
        <v>668</v>
      </c>
      <c r="E228" s="18"/>
      <c r="F228" s="19" t="str">
        <f>_xlfn.DISPIMG("ID_9765EA1A5EFC45858FF0AF91CBAA8EAF",1)</f>
        <v>=DISPIMG("ID_9765EA1A5EFC45858FF0AF91CBAA8EAF",1)</v>
      </c>
      <c r="G228" s="14"/>
    </row>
    <row r="229" spans="8:8" ht="63.0" customHeight="1">
      <c r="A229" s="15" t="s">
        <v>669</v>
      </c>
      <c r="B229" s="16" t="s">
        <v>670</v>
      </c>
      <c r="C229" s="17">
        <v>35.0</v>
      </c>
      <c r="D229" s="18" t="s">
        <v>671</v>
      </c>
      <c r="E229" s="18"/>
      <c r="F229" s="19" t="str">
        <f>_xlfn.DISPIMG("ID_109FF4998ED8403DBDCD63ACB864F127",1)</f>
        <v>=DISPIMG("ID_109FF4998ED8403DBDCD63ACB864F127",1)</v>
      </c>
      <c r="G229" s="14"/>
    </row>
    <row r="230" spans="8:8" ht="63.0" customHeight="1">
      <c r="A230" s="15" t="s">
        <v>672</v>
      </c>
      <c r="B230" s="16" t="s">
        <v>673</v>
      </c>
      <c r="C230" s="17">
        <v>35.0</v>
      </c>
      <c r="D230" s="18" t="s">
        <v>674</v>
      </c>
      <c r="E230" s="18"/>
      <c r="F230" s="19" t="str">
        <f>_xlfn.DISPIMG("ID_E01F1537A0054C449E60EF05E0933117",1)</f>
        <v>=DISPIMG("ID_E01F1537A0054C449E60EF05E0933117",1)</v>
      </c>
      <c r="G230" s="14"/>
    </row>
    <row r="231" spans="8:8" ht="63.0" customHeight="1">
      <c r="A231" s="15" t="s">
        <v>675</v>
      </c>
      <c r="B231" s="16" t="s">
        <v>676</v>
      </c>
      <c r="C231" s="17">
        <v>35.0</v>
      </c>
      <c r="D231" s="18" t="s">
        <v>677</v>
      </c>
      <c r="E231" s="18"/>
      <c r="F231" s="19" t="str">
        <f>_xlfn.DISPIMG("ID_538208D8E677448EA01C1DB408E17F7A",1)</f>
        <v>=DISPIMG("ID_538208D8E677448EA01C1DB408E17F7A",1)</v>
      </c>
      <c r="G231" s="14"/>
    </row>
    <row r="232" spans="8:8" ht="63.0" customHeight="1">
      <c r="A232" s="15" t="s">
        <v>678</v>
      </c>
      <c r="B232" s="16" t="s">
        <v>679</v>
      </c>
      <c r="C232" s="17">
        <v>35.0</v>
      </c>
      <c r="D232" s="18" t="s">
        <v>680</v>
      </c>
      <c r="E232" s="18"/>
      <c r="F232" s="19" t="str">
        <f>_xlfn.DISPIMG("ID_8DB947EA19C448C8B9FCA46231D8E3C4",1)</f>
        <v>=DISPIMG("ID_8DB947EA19C448C8B9FCA46231D8E3C4",1)</v>
      </c>
      <c r="G232" s="14"/>
    </row>
    <row r="233" spans="8:8" ht="63.0" customHeight="1">
      <c r="A233" s="15" t="s">
        <v>681</v>
      </c>
      <c r="B233" s="16" t="s">
        <v>682</v>
      </c>
      <c r="C233" s="17">
        <v>35.0</v>
      </c>
      <c r="D233" s="18" t="s">
        <v>683</v>
      </c>
      <c r="E233" s="18"/>
      <c r="F233" s="19" t="str">
        <f>_xlfn.DISPIMG("ID_BB8DF752D61E4E00B408938ACE5D30DC",1)</f>
        <v>=DISPIMG("ID_BB8DF752D61E4E00B408938ACE5D30DC",1)</v>
      </c>
      <c r="G233" s="14"/>
    </row>
    <row r="234" spans="8:8" ht="63.0" customHeight="1">
      <c r="A234" s="15" t="s">
        <v>684</v>
      </c>
      <c r="B234" s="16" t="s">
        <v>685</v>
      </c>
      <c r="C234" s="17">
        <v>35.0</v>
      </c>
      <c r="D234" s="18" t="s">
        <v>686</v>
      </c>
      <c r="E234" s="18"/>
      <c r="F234" s="19" t="str">
        <f>_xlfn.DISPIMG("ID_2E5D4AE491D9485D841EE22F6D9077D3",1)</f>
        <v>=DISPIMG("ID_2E5D4AE491D9485D841EE22F6D9077D3",1)</v>
      </c>
      <c r="G234" s="14"/>
    </row>
    <row r="235" spans="8:8" ht="63.0" customHeight="1">
      <c r="A235" s="15" t="s">
        <v>687</v>
      </c>
      <c r="B235" s="16" t="s">
        <v>688</v>
      </c>
      <c r="C235" s="17">
        <v>35.0</v>
      </c>
      <c r="D235" s="18" t="s">
        <v>689</v>
      </c>
      <c r="E235" s="18"/>
      <c r="F235" s="19" t="str">
        <f>_xlfn.DISPIMG("ID_DC619B504FD74B969E4872F8A1F297F0",1)</f>
        <v>=DISPIMG("ID_DC619B504FD74B969E4872F8A1F297F0",1)</v>
      </c>
      <c r="G235" s="14"/>
    </row>
    <row r="236" spans="8:8" ht="63.0" customHeight="1">
      <c r="A236" s="15" t="s">
        <v>690</v>
      </c>
      <c r="B236" s="16" t="s">
        <v>691</v>
      </c>
      <c r="C236" s="17">
        <v>35.0</v>
      </c>
      <c r="D236" s="18" t="s">
        <v>692</v>
      </c>
      <c r="E236" s="18"/>
      <c r="F236" s="19" t="str">
        <f>_xlfn.DISPIMG("ID_AD3EA2B6C7D74E20A66719924F6C294F",1)</f>
        <v>=DISPIMG("ID_AD3EA2B6C7D74E20A66719924F6C294F",1)</v>
      </c>
      <c r="G236" s="14"/>
    </row>
    <row r="237" spans="8:8" ht="63.0" customHeight="1">
      <c r="A237" s="15" t="s">
        <v>693</v>
      </c>
      <c r="B237" s="16" t="s">
        <v>694</v>
      </c>
      <c r="C237" s="17">
        <v>35.0</v>
      </c>
      <c r="D237" s="18" t="s">
        <v>695</v>
      </c>
      <c r="E237" s="18"/>
      <c r="F237" s="19" t="str">
        <f>_xlfn.DISPIMG("ID_4377789603534536BBFECD4E3C2F097F",1)</f>
        <v>=DISPIMG("ID_4377789603534536BBFECD4E3C2F097F",1)</v>
      </c>
      <c r="G237" s="14"/>
    </row>
    <row r="238" spans="8:8" ht="63.0" customHeight="1">
      <c r="A238" s="15" t="s">
        <v>696</v>
      </c>
      <c r="B238" s="16" t="s">
        <v>697</v>
      </c>
      <c r="C238" s="17">
        <v>35.0</v>
      </c>
      <c r="D238" s="18" t="s">
        <v>698</v>
      </c>
      <c r="E238" s="18"/>
      <c r="F238" s="19" t="str">
        <f>_xlfn.DISPIMG("ID_FB796EE1B1F24F5695A4E47507282350",1)</f>
        <v>=DISPIMG("ID_FB796EE1B1F24F5695A4E47507282350",1)</v>
      </c>
      <c r="G238" s="14"/>
    </row>
    <row r="239" spans="8:8" ht="63.0" customHeight="1">
      <c r="A239" s="15" t="s">
        <v>699</v>
      </c>
      <c r="B239" s="16" t="s">
        <v>700</v>
      </c>
      <c r="C239" s="17">
        <v>35.0</v>
      </c>
      <c r="D239" s="18" t="s">
        <v>701</v>
      </c>
      <c r="E239" s="18"/>
      <c r="F239" s="19" t="str">
        <f>_xlfn.DISPIMG("ID_C6A4FF6DF25B4B9796DEDD51230BE827",1)</f>
        <v>=DISPIMG("ID_C6A4FF6DF25B4B9796DEDD51230BE827",1)</v>
      </c>
      <c r="G239" s="14"/>
    </row>
    <row r="240" spans="8:8" ht="63.0" customHeight="1">
      <c r="A240" s="15" t="s">
        <v>702</v>
      </c>
      <c r="B240" s="16" t="s">
        <v>703</v>
      </c>
      <c r="C240" s="17">
        <v>35.0</v>
      </c>
      <c r="D240" s="18" t="s">
        <v>704</v>
      </c>
      <c r="E240" s="18"/>
      <c r="F240" s="14" t="str">
        <f>_xlfn.DISPIMG("ID_8B0CE9AF87634DB9B0F0A4398324F6FC",1)</f>
        <v>=DISPIMG("ID_8B0CE9AF87634DB9B0F0A4398324F6FC",1)</v>
      </c>
    </row>
    <row r="241" spans="8:8" ht="63.0" customHeight="1">
      <c r="A241" s="11" t="s">
        <v>705</v>
      </c>
      <c r="B241" s="12"/>
      <c r="C241" s="12"/>
      <c r="D241" s="12"/>
      <c r="E241" s="12"/>
      <c r="F241" s="12"/>
      <c r="G241" s="14"/>
    </row>
    <row r="242" spans="8:8" ht="63.0" customHeight="1">
      <c r="A242" s="15" t="s">
        <v>706</v>
      </c>
      <c r="B242" s="16" t="s">
        <v>707</v>
      </c>
      <c r="C242" s="17">
        <v>35.0</v>
      </c>
      <c r="D242" s="18" t="s">
        <v>708</v>
      </c>
      <c r="E242" s="18"/>
      <c r="F242" s="19" t="str">
        <f>_xlfn.DISPIMG("ID_1BBC3F52E85642128BF3D50C4AD38B2C",1)</f>
        <v>=DISPIMG("ID_1BBC3F52E85642128BF3D50C4AD38B2C",1)</v>
      </c>
      <c r="G242" s="14"/>
    </row>
    <row r="243" spans="8:8" ht="63.0" customHeight="1">
      <c r="A243" s="15" t="s">
        <v>709</v>
      </c>
      <c r="B243" s="16" t="s">
        <v>710</v>
      </c>
      <c r="C243" s="17">
        <v>35.0</v>
      </c>
      <c r="D243" s="18" t="s">
        <v>711</v>
      </c>
      <c r="E243" s="18"/>
      <c r="F243" s="19" t="str">
        <f>_xlfn.DISPIMG("ID_5AEA2D8699C1427990C2E5F73499C865",1)</f>
        <v>=DISPIMG("ID_5AEA2D8699C1427990C2E5F73499C865",1)</v>
      </c>
      <c r="G243" s="14"/>
    </row>
    <row r="244" spans="8:8" ht="63.0" customHeight="1">
      <c r="A244" s="15" t="s">
        <v>712</v>
      </c>
      <c r="B244" s="16" t="s">
        <v>713</v>
      </c>
      <c r="C244" s="17">
        <v>35.0</v>
      </c>
      <c r="D244" s="18" t="s">
        <v>714</v>
      </c>
      <c r="E244" s="18"/>
      <c r="F244" s="19" t="str">
        <f>_xlfn.DISPIMG("ID_FF9ABE4261E442F4ADD603C089E8DA4C",1)</f>
        <v>=DISPIMG("ID_FF9ABE4261E442F4ADD603C089E8DA4C",1)</v>
      </c>
      <c r="G244" s="14"/>
    </row>
    <row r="245" spans="8:8" ht="63.0" customHeight="1">
      <c r="A245" s="15" t="s">
        <v>715</v>
      </c>
      <c r="B245" s="16" t="s">
        <v>716</v>
      </c>
      <c r="C245" s="17">
        <v>35.0</v>
      </c>
      <c r="D245" s="18" t="s">
        <v>717</v>
      </c>
      <c r="E245" s="18"/>
      <c r="F245" s="19" t="str">
        <f>_xlfn.DISPIMG("ID_7589F29FDEB64705B3D35A2365138929",1)</f>
        <v>=DISPIMG("ID_7589F29FDEB64705B3D35A2365138929",1)</v>
      </c>
      <c r="G245" s="14"/>
    </row>
    <row r="246" spans="8:8" ht="63.0" customHeight="1">
      <c r="A246" s="15" t="s">
        <v>718</v>
      </c>
      <c r="B246" s="16" t="s">
        <v>719</v>
      </c>
      <c r="C246" s="17">
        <v>35.0</v>
      </c>
      <c r="D246" s="18" t="s">
        <v>720</v>
      </c>
      <c r="E246" s="18"/>
      <c r="F246" s="19" t="str">
        <f>_xlfn.DISPIMG("ID_2E1B6DA059984AEFA05D646F8C4E94EE",1)</f>
        <v>=DISPIMG("ID_2E1B6DA059984AEFA05D646F8C4E94EE",1)</v>
      </c>
      <c r="G246" s="14"/>
    </row>
    <row r="247" spans="8:8" ht="63.0" customHeight="1">
      <c r="A247" s="15" t="s">
        <v>721</v>
      </c>
      <c r="B247" s="16" t="s">
        <v>722</v>
      </c>
      <c r="C247" s="17">
        <v>35.0</v>
      </c>
      <c r="D247" s="18" t="s">
        <v>723</v>
      </c>
      <c r="E247" s="18"/>
      <c r="F247" s="19" t="str">
        <f>_xlfn.DISPIMG("ID_00BC3DA0034E4BB99D55E57ABE59C979",1)</f>
        <v>=DISPIMG("ID_00BC3DA0034E4BB99D55E57ABE59C979",1)</v>
      </c>
      <c r="G247" s="14"/>
    </row>
    <row r="248" spans="8:8" ht="63.0" customHeight="1">
      <c r="A248" s="15" t="s">
        <v>724</v>
      </c>
      <c r="B248" s="16" t="s">
        <v>725</v>
      </c>
      <c r="C248" s="17">
        <v>35.0</v>
      </c>
      <c r="D248" s="18" t="s">
        <v>726</v>
      </c>
      <c r="E248" s="18"/>
      <c r="F248" s="19" t="str">
        <f>_xlfn.DISPIMG("ID_B0A8173A79654E2F92E9BE7125960CBD",1)</f>
        <v>=DISPIMG("ID_B0A8173A79654E2F92E9BE7125960CBD",1)</v>
      </c>
      <c r="G248" s="14"/>
    </row>
    <row r="249" spans="8:8" ht="63.0" customHeight="1">
      <c r="A249" s="15" t="s">
        <v>727</v>
      </c>
      <c r="B249" s="16" t="s">
        <v>728</v>
      </c>
      <c r="C249" s="17">
        <v>35.0</v>
      </c>
      <c r="D249" s="18" t="s">
        <v>729</v>
      </c>
      <c r="E249" s="18"/>
      <c r="F249" s="19" t="str">
        <f>_xlfn.DISPIMG("ID_7F042422D6744123A7C72E6E94F1479E",1)</f>
        <v>=DISPIMG("ID_7F042422D6744123A7C72E6E94F1479E",1)</v>
      </c>
      <c r="G249" s="14"/>
    </row>
    <row r="250" spans="8:8" ht="63.0" customHeight="1">
      <c r="A250" s="15" t="s">
        <v>730</v>
      </c>
      <c r="B250" s="16" t="s">
        <v>731</v>
      </c>
      <c r="C250" s="17">
        <v>35.0</v>
      </c>
      <c r="D250" s="18" t="s">
        <v>732</v>
      </c>
      <c r="E250" s="18"/>
      <c r="F250" s="19" t="str">
        <f>_xlfn.DISPIMG("ID_BDB9AADA36E4493497D2CD81789A98E7",1)</f>
        <v>=DISPIMG("ID_BDB9AADA36E4493497D2CD81789A98E7",1)</v>
      </c>
      <c r="G250" s="14"/>
    </row>
    <row r="251" spans="8:8" ht="63.0" customHeight="1">
      <c r="A251" s="15" t="s">
        <v>733</v>
      </c>
      <c r="B251" s="16" t="s">
        <v>734</v>
      </c>
      <c r="C251" s="17">
        <v>35.0</v>
      </c>
      <c r="D251" s="18" t="s">
        <v>735</v>
      </c>
      <c r="E251" s="18"/>
      <c r="F251" s="19" t="str">
        <f>_xlfn.DISPIMG("ID_D4030B2479C64018A9625F5D228EC4A2",1)</f>
        <v>=DISPIMG("ID_D4030B2479C64018A9625F5D228EC4A2",1)</v>
      </c>
      <c r="G251" s="14"/>
    </row>
    <row r="252" spans="8:8" ht="63.0" customHeight="1">
      <c r="A252" s="15" t="s">
        <v>736</v>
      </c>
      <c r="B252" s="16" t="s">
        <v>737</v>
      </c>
      <c r="C252" s="17">
        <v>35.0</v>
      </c>
      <c r="D252" s="18" t="s">
        <v>738</v>
      </c>
      <c r="E252" s="18"/>
      <c r="F252" s="19" t="str">
        <f>_xlfn.DISPIMG("ID_569AC32C389540A5B96C83FE47045ABF",1)</f>
        <v>=DISPIMG("ID_569AC32C389540A5B96C83FE47045ABF",1)</v>
      </c>
      <c r="G252" s="14"/>
    </row>
    <row r="253" spans="8:8" ht="63.0" customHeight="1">
      <c r="A253" s="15" t="s">
        <v>739</v>
      </c>
      <c r="B253" s="16" t="s">
        <v>740</v>
      </c>
      <c r="C253" s="17">
        <v>35.0</v>
      </c>
      <c r="D253" s="18" t="s">
        <v>741</v>
      </c>
      <c r="E253" s="18"/>
      <c r="F253" s="19" t="str">
        <f>_xlfn.DISPIMG("ID_B6A4C95FF3E3414BB446A587CCB65ED6",1)</f>
        <v>=DISPIMG("ID_B6A4C95FF3E3414BB446A587CCB65ED6",1)</v>
      </c>
      <c r="G253" s="14"/>
    </row>
    <row r="254" spans="8:8" ht="63.0" customHeight="1">
      <c r="A254" s="15" t="s">
        <v>742</v>
      </c>
      <c r="B254" s="16" t="s">
        <v>743</v>
      </c>
      <c r="C254" s="17">
        <v>35.0</v>
      </c>
      <c r="D254" s="18" t="s">
        <v>744</v>
      </c>
      <c r="E254" s="18"/>
      <c r="F254" s="19" t="str">
        <f>_xlfn.DISPIMG("ID_5741A153F618470FBC9EE246A84702E3",1)</f>
        <v>=DISPIMG("ID_5741A153F618470FBC9EE246A84702E3",1)</v>
      </c>
      <c r="G254" s="14"/>
    </row>
    <row r="255" spans="8:8" ht="63.0" customHeight="1">
      <c r="A255" s="15" t="s">
        <v>745</v>
      </c>
      <c r="B255" s="16" t="s">
        <v>746</v>
      </c>
      <c r="C255" s="17">
        <v>35.0</v>
      </c>
      <c r="D255" s="18" t="s">
        <v>747</v>
      </c>
      <c r="E255" s="18"/>
      <c r="F255" s="19" t="str">
        <f>_xlfn.DISPIMG("ID_6DBAC6D1920444BEBEABEFB85A1FA587",1)</f>
        <v>=DISPIMG("ID_6DBAC6D1920444BEBEABEFB85A1FA587",1)</v>
      </c>
      <c r="G255" s="14"/>
    </row>
    <row r="256" spans="8:8" ht="63.0" customHeight="1">
      <c r="A256" s="15" t="s">
        <v>748</v>
      </c>
      <c r="B256" s="16" t="s">
        <v>749</v>
      </c>
      <c r="C256" s="17">
        <v>35.0</v>
      </c>
      <c r="D256" s="18" t="s">
        <v>750</v>
      </c>
      <c r="E256" s="18"/>
      <c r="F256" s="19" t="str">
        <f>_xlfn.DISPIMG("ID_949305753A2E41EC96C1366350F33A78",1)</f>
        <v>=DISPIMG("ID_949305753A2E41EC96C1366350F33A78",1)</v>
      </c>
      <c r="G256" s="14"/>
    </row>
    <row r="257" spans="8:8" ht="63.0" customHeight="1">
      <c r="A257" s="15" t="s">
        <v>751</v>
      </c>
      <c r="B257" s="16" t="s">
        <v>752</v>
      </c>
      <c r="C257" s="17">
        <v>35.0</v>
      </c>
      <c r="D257" s="18" t="s">
        <v>753</v>
      </c>
      <c r="E257" s="18"/>
      <c r="F257" s="19" t="str">
        <f>_xlfn.DISPIMG("ID_9421E78264A844DA9F3D13E6389729D8",1)</f>
        <v>=DISPIMG("ID_9421E78264A844DA9F3D13E6389729D8",1)</v>
      </c>
      <c r="G257" s="14"/>
    </row>
    <row r="258" spans="8:8" ht="63.0" customHeight="1">
      <c r="A258" s="11" t="s">
        <v>754</v>
      </c>
      <c r="B258" s="12"/>
      <c r="C258" s="12"/>
      <c r="D258" s="12"/>
      <c r="E258" s="12"/>
      <c r="F258" s="12"/>
      <c r="G258" s="14"/>
    </row>
    <row r="259" spans="8:8" ht="63.0" customHeight="1">
      <c r="A259" s="15" t="s">
        <v>755</v>
      </c>
      <c r="B259" s="16" t="s">
        <v>756</v>
      </c>
      <c r="C259" s="17">
        <v>35.0</v>
      </c>
      <c r="D259" s="18" t="s">
        <v>757</v>
      </c>
      <c r="E259" s="18"/>
      <c r="F259" s="19"/>
      <c r="G259" s="14"/>
    </row>
    <row r="260" spans="8:8" ht="63.0" customHeight="1">
      <c r="A260" s="15" t="s">
        <v>758</v>
      </c>
      <c r="B260" s="16" t="s">
        <v>759</v>
      </c>
      <c r="C260" s="17">
        <v>35.0</v>
      </c>
      <c r="D260" s="18" t="s">
        <v>760</v>
      </c>
      <c r="E260" s="18"/>
      <c r="F260" s="19"/>
      <c r="G260" s="14"/>
    </row>
    <row r="261" spans="8:8" ht="63.0" customHeight="1">
      <c r="A261" s="15" t="s">
        <v>761</v>
      </c>
      <c r="B261" s="16" t="s">
        <v>762</v>
      </c>
      <c r="C261" s="17">
        <v>35.0</v>
      </c>
      <c r="D261" s="18" t="s">
        <v>763</v>
      </c>
      <c r="E261" s="18"/>
      <c r="F261" s="19"/>
      <c r="G261" s="14"/>
    </row>
    <row r="262" spans="8:8" ht="63.0" customHeight="1">
      <c r="A262" s="15" t="s">
        <v>764</v>
      </c>
      <c r="B262" s="16" t="s">
        <v>765</v>
      </c>
      <c r="C262" s="17">
        <v>35.0</v>
      </c>
      <c r="D262" s="18" t="s">
        <v>766</v>
      </c>
      <c r="E262" s="18"/>
      <c r="F262" s="19"/>
      <c r="G262" s="14"/>
    </row>
    <row r="263" spans="8:8" ht="63.0" customHeight="1">
      <c r="A263" s="15" t="s">
        <v>767</v>
      </c>
      <c r="B263" s="16" t="s">
        <v>768</v>
      </c>
      <c r="C263" s="17">
        <v>35.0</v>
      </c>
      <c r="D263" s="18" t="s">
        <v>769</v>
      </c>
      <c r="E263" s="18"/>
      <c r="F263" s="19"/>
      <c r="G263" s="14"/>
    </row>
    <row r="264" spans="8:8" ht="63.0" customHeight="1">
      <c r="A264" s="15" t="s">
        <v>770</v>
      </c>
      <c r="B264" s="16" t="s">
        <v>771</v>
      </c>
      <c r="C264" s="17">
        <v>35.0</v>
      </c>
      <c r="D264" s="18" t="s">
        <v>772</v>
      </c>
      <c r="E264" s="18"/>
      <c r="F264" s="19"/>
      <c r="G264" s="14"/>
    </row>
    <row r="265" spans="8:8" ht="63.0" customHeight="1">
      <c r="A265" s="15" t="s">
        <v>773</v>
      </c>
      <c r="B265" s="16" t="s">
        <v>774</v>
      </c>
      <c r="C265" s="17">
        <v>35.0</v>
      </c>
      <c r="D265" s="18" t="s">
        <v>775</v>
      </c>
      <c r="E265" s="18"/>
      <c r="F265" s="19"/>
      <c r="G265" s="14"/>
    </row>
    <row r="266" spans="8:8" ht="63.0" customHeight="1">
      <c r="A266" s="15" t="s">
        <v>776</v>
      </c>
      <c r="B266" s="16" t="s">
        <v>777</v>
      </c>
      <c r="C266" s="17">
        <v>35.0</v>
      </c>
      <c r="D266" s="18" t="s">
        <v>778</v>
      </c>
      <c r="E266" s="18"/>
      <c r="F266" s="19"/>
      <c r="G266" s="14"/>
    </row>
    <row r="267" spans="8:8" ht="63.0" customHeight="1">
      <c r="A267" s="15" t="s">
        <v>779</v>
      </c>
      <c r="B267" s="16" t="s">
        <v>780</v>
      </c>
      <c r="C267" s="17">
        <v>35.0</v>
      </c>
      <c r="D267" s="18" t="s">
        <v>781</v>
      </c>
      <c r="E267" s="18"/>
      <c r="F267" s="19"/>
      <c r="G267" s="14"/>
    </row>
    <row r="268" spans="8:8" ht="63.0" customHeight="1">
      <c r="A268" s="15" t="s">
        <v>782</v>
      </c>
      <c r="B268" s="16" t="s">
        <v>783</v>
      </c>
      <c r="C268" s="17">
        <v>35.0</v>
      </c>
      <c r="D268" s="18" t="s">
        <v>784</v>
      </c>
      <c r="E268" s="18"/>
      <c r="F268" s="19"/>
      <c r="G268" s="14"/>
    </row>
    <row r="269" spans="8:8" ht="63.0" customHeight="1">
      <c r="A269" s="15" t="s">
        <v>785</v>
      </c>
      <c r="B269" s="16" t="s">
        <v>786</v>
      </c>
      <c r="C269" s="17">
        <v>35.0</v>
      </c>
      <c r="D269" s="18" t="s">
        <v>787</v>
      </c>
      <c r="E269" s="18"/>
      <c r="F269" s="19"/>
      <c r="G269" s="14"/>
    </row>
    <row r="270" spans="8:8" ht="63.0" customHeight="1">
      <c r="A270" s="15" t="s">
        <v>788</v>
      </c>
      <c r="B270" s="16" t="s">
        <v>789</v>
      </c>
      <c r="C270" s="17">
        <v>35.0</v>
      </c>
      <c r="D270" s="18" t="s">
        <v>790</v>
      </c>
      <c r="E270" s="18"/>
      <c r="F270" s="19"/>
      <c r="G270" s="14"/>
    </row>
    <row r="271" spans="8:8" ht="63.0" customHeight="1">
      <c r="A271" s="15" t="s">
        <v>791</v>
      </c>
      <c r="B271" s="16" t="s">
        <v>792</v>
      </c>
      <c r="C271" s="17">
        <v>35.0</v>
      </c>
      <c r="D271" s="18" t="s">
        <v>793</v>
      </c>
      <c r="E271" s="18"/>
      <c r="F271" s="19"/>
      <c r="G271" s="14"/>
    </row>
    <row r="272" spans="8:8" ht="63.0" customHeight="1">
      <c r="A272" s="15" t="s">
        <v>794</v>
      </c>
      <c r="B272" s="16" t="s">
        <v>795</v>
      </c>
      <c r="C272" s="17">
        <v>35.0</v>
      </c>
      <c r="D272" s="18" t="s">
        <v>796</v>
      </c>
      <c r="E272" s="18"/>
      <c r="F272" s="19"/>
      <c r="G272" s="14"/>
    </row>
    <row r="273" spans="8:8" ht="63.0" customHeight="1">
      <c r="A273" s="15" t="s">
        <v>797</v>
      </c>
      <c r="B273" s="16" t="s">
        <v>798</v>
      </c>
      <c r="C273" s="17">
        <v>35.0</v>
      </c>
      <c r="D273" s="18" t="s">
        <v>799</v>
      </c>
      <c r="E273" s="18"/>
      <c r="F273" s="19"/>
      <c r="G273" s="14"/>
    </row>
    <row r="274" spans="8:8" ht="63.0" customHeight="1">
      <c r="A274" s="11" t="s">
        <v>800</v>
      </c>
      <c r="B274" s="12"/>
      <c r="C274" s="12"/>
      <c r="D274" s="12"/>
      <c r="E274" s="12"/>
      <c r="F274" s="12"/>
      <c r="G274" s="14"/>
    </row>
    <row r="275" spans="8:8" ht="63.0" customHeight="1">
      <c r="A275" s="15" t="s">
        <v>801</v>
      </c>
      <c r="B275" s="16" t="s">
        <v>802</v>
      </c>
      <c r="C275" s="17">
        <v>35.0</v>
      </c>
      <c r="D275" s="18" t="s">
        <v>803</v>
      </c>
      <c r="E275" s="18"/>
      <c r="F275" s="19"/>
      <c r="G275" s="14"/>
    </row>
    <row r="276" spans="8:8" ht="63.0" customHeight="1">
      <c r="A276" s="15" t="s">
        <v>804</v>
      </c>
      <c r="B276" s="16" t="s">
        <v>805</v>
      </c>
      <c r="C276" s="17">
        <v>35.0</v>
      </c>
      <c r="D276" s="18" t="s">
        <v>806</v>
      </c>
      <c r="E276" s="18"/>
      <c r="F276" s="19"/>
      <c r="G276" s="14"/>
    </row>
    <row r="277" spans="8:8" ht="63.0" customHeight="1">
      <c r="A277" s="15" t="s">
        <v>807</v>
      </c>
      <c r="B277" s="16" t="s">
        <v>808</v>
      </c>
      <c r="C277" s="17">
        <v>35.0</v>
      </c>
      <c r="D277" s="18" t="s">
        <v>809</v>
      </c>
      <c r="E277" s="18"/>
      <c r="F277" s="19"/>
      <c r="G277" s="14"/>
    </row>
    <row r="278" spans="8:8" ht="63.0" customHeight="1">
      <c r="A278" s="15" t="s">
        <v>810</v>
      </c>
      <c r="B278" s="16" t="s">
        <v>811</v>
      </c>
      <c r="C278" s="17">
        <v>35.0</v>
      </c>
      <c r="D278" s="18" t="s">
        <v>812</v>
      </c>
      <c r="E278" s="18"/>
      <c r="F278" s="19"/>
      <c r="G278" s="14"/>
    </row>
    <row r="279" spans="8:8" ht="63.0" customHeight="1">
      <c r="A279" s="15" t="s">
        <v>813</v>
      </c>
      <c r="B279" s="16" t="s">
        <v>814</v>
      </c>
      <c r="C279" s="17">
        <v>35.0</v>
      </c>
      <c r="D279" s="18" t="s">
        <v>815</v>
      </c>
      <c r="E279" s="18"/>
      <c r="F279" s="19"/>
      <c r="G279" s="14"/>
    </row>
    <row r="280" spans="8:8" ht="63.0" customHeight="1">
      <c r="A280" s="15" t="s">
        <v>816</v>
      </c>
      <c r="B280" s="16" t="s">
        <v>817</v>
      </c>
      <c r="C280" s="17">
        <v>35.0</v>
      </c>
      <c r="D280" s="18" t="s">
        <v>818</v>
      </c>
      <c r="E280" s="18"/>
      <c r="F280" s="19"/>
      <c r="G280" s="14"/>
    </row>
    <row r="281" spans="8:8" ht="63.0" customHeight="1">
      <c r="A281" s="15" t="s">
        <v>819</v>
      </c>
      <c r="B281" s="16" t="s">
        <v>820</v>
      </c>
      <c r="C281" s="17">
        <v>35.0</v>
      </c>
      <c r="D281" s="18" t="s">
        <v>821</v>
      </c>
      <c r="E281" s="18"/>
      <c r="F281" s="19"/>
      <c r="G281" s="14"/>
    </row>
    <row r="282" spans="8:8" ht="63.0" customHeight="1">
      <c r="A282" s="15" t="s">
        <v>822</v>
      </c>
      <c r="B282" s="16" t="s">
        <v>823</v>
      </c>
      <c r="C282" s="17">
        <v>35.0</v>
      </c>
      <c r="D282" s="18" t="s">
        <v>824</v>
      </c>
      <c r="E282" s="18"/>
      <c r="F282" s="19"/>
      <c r="G282" s="14"/>
    </row>
    <row r="283" spans="8:8" ht="63.0" customHeight="1">
      <c r="A283" s="15" t="s">
        <v>825</v>
      </c>
      <c r="B283" s="16" t="s">
        <v>826</v>
      </c>
      <c r="C283" s="17">
        <v>35.0</v>
      </c>
      <c r="D283" s="18" t="s">
        <v>827</v>
      </c>
      <c r="E283" s="18"/>
      <c r="F283" s="19"/>
      <c r="G283" s="14"/>
    </row>
    <row r="284" spans="8:8" ht="63.0" customHeight="1">
      <c r="A284" s="15" t="s">
        <v>828</v>
      </c>
      <c r="B284" s="16" t="s">
        <v>829</v>
      </c>
      <c r="C284" s="17">
        <v>35.0</v>
      </c>
      <c r="D284" s="18" t="s">
        <v>830</v>
      </c>
      <c r="E284" s="18"/>
      <c r="F284" s="19"/>
      <c r="G284" s="14"/>
    </row>
    <row r="285" spans="8:8" ht="63.0" customHeight="1">
      <c r="A285" s="15" t="s">
        <v>831</v>
      </c>
      <c r="B285" s="16" t="s">
        <v>832</v>
      </c>
      <c r="C285" s="17">
        <v>35.0</v>
      </c>
      <c r="D285" s="18" t="s">
        <v>833</v>
      </c>
      <c r="E285" s="18"/>
      <c r="F285" s="19"/>
      <c r="G285" s="14"/>
    </row>
    <row r="286" spans="8:8" ht="63.0" customHeight="1">
      <c r="A286" s="15" t="s">
        <v>834</v>
      </c>
      <c r="B286" s="16" t="s">
        <v>835</v>
      </c>
      <c r="C286" s="17">
        <v>35.0</v>
      </c>
      <c r="D286" s="18" t="s">
        <v>836</v>
      </c>
      <c r="E286" s="18"/>
      <c r="F286" s="19"/>
      <c r="G286" s="14"/>
    </row>
    <row r="287" spans="8:8" ht="63.0" customHeight="1">
      <c r="A287" s="15" t="s">
        <v>837</v>
      </c>
      <c r="B287" s="16" t="s">
        <v>838</v>
      </c>
      <c r="C287" s="17">
        <v>35.0</v>
      </c>
      <c r="D287" s="18" t="s">
        <v>839</v>
      </c>
      <c r="E287" s="18"/>
      <c r="F287" s="19"/>
      <c r="G287" s="14"/>
    </row>
    <row r="288" spans="8:8" ht="63.0" customHeight="1">
      <c r="A288" s="15" t="s">
        <v>840</v>
      </c>
      <c r="B288" s="16" t="s">
        <v>841</v>
      </c>
      <c r="C288" s="17">
        <v>35.0</v>
      </c>
      <c r="D288" s="18" t="s">
        <v>842</v>
      </c>
      <c r="E288" s="18"/>
      <c r="F288" s="19"/>
      <c r="G288" s="14"/>
    </row>
    <row r="289" spans="8:8" ht="63.0" customHeight="1">
      <c r="A289" s="15" t="s">
        <v>843</v>
      </c>
      <c r="B289" s="16" t="s">
        <v>844</v>
      </c>
      <c r="C289" s="17">
        <v>35.0</v>
      </c>
      <c r="D289" s="18" t="s">
        <v>845</v>
      </c>
      <c r="E289" s="18"/>
      <c r="F289" s="19"/>
      <c r="G289" s="14"/>
    </row>
    <row r="290" spans="8:8" ht="63.0"/>
    <row r="291" spans="8:8" ht="63.0" customHeight="1">
      <c r="D291" s="21"/>
      <c r="E291" s="21"/>
    </row>
    <row r="292" spans="8:8" ht="63.0"/>
    <row r="293" spans="8:8" ht="63.0"/>
    <row r="294" spans="8:8" ht="63.0"/>
    <row r="295" spans="8:8" ht="63.0"/>
    <row r="296" spans="8:8" ht="63.0"/>
    <row r="297" spans="8:8" ht="63.0"/>
    <row r="298" spans="8:8" ht="63.0"/>
    <row r="299" spans="8:8" ht="63.0"/>
    <row r="300" spans="8:8" ht="63.0"/>
    <row r="301" spans="8:8" ht="63.0"/>
    <row r="302" spans="8:8" ht="63.0"/>
    <row r="303" spans="8:8" ht="63.0"/>
    <row r="304" spans="8:8" ht="63.0"/>
    <row r="305" spans="8:8" ht="63.0"/>
    <row r="306" spans="8:8" ht="63.0"/>
    <row r="307" spans="8:8" ht="63.0"/>
    <row r="308" spans="8:8" ht="63.0"/>
    <row r="309" spans="8:8" ht="63.0"/>
    <row r="310" spans="8:8" ht="63.0"/>
    <row r="311" spans="8:8" ht="63.0"/>
    <row r="312" spans="8:8" ht="63.0"/>
    <row r="313" spans="8:8" ht="63.0"/>
    <row r="314" spans="8:8" ht="63.0"/>
    <row r="315" spans="8:8" ht="63.0"/>
    <row r="316" spans="8:8" ht="63.0"/>
    <row r="317" spans="8:8" ht="63.0"/>
    <row r="318" spans="8:8" ht="63.0"/>
    <row r="319" spans="8:8" ht="63.0"/>
    <row r="320" spans="8:8" ht="63.0"/>
    <row r="321" spans="8:8" ht="63.0"/>
    <row r="322" spans="8:8" ht="63.0"/>
    <row r="323" spans="8:8" ht="63.0"/>
    <row r="324" spans="8:8" ht="63.0"/>
    <row r="325" spans="8:8" ht="63.0"/>
    <row r="326" spans="8:8" ht="63.0"/>
    <row r="327" spans="8:8" ht="63.0"/>
    <row r="328" spans="8:8" ht="63.0"/>
    <row r="329" spans="8:8" ht="63.0"/>
    <row r="330" spans="8:8" ht="63.0"/>
    <row r="331" spans="8:8" ht="63.0"/>
    <row r="332" spans="8:8" ht="63.0"/>
    <row r="333" spans="8:8" ht="63.0"/>
    <row r="334" spans="8:8" ht="63.0"/>
    <row r="335" spans="8:8" ht="63.0"/>
    <row r="336" spans="8:8" ht="63.0"/>
    <row r="337" spans="8:8" ht="63.0"/>
    <row r="338" spans="8:8" ht="63.0"/>
    <row r="339" spans="8:8" ht="63.0"/>
    <row r="340" spans="8:8" ht="63.0"/>
    <row r="341" spans="8:8" ht="63.0"/>
    <row r="342" spans="8:8" ht="63.0"/>
    <row r="343" spans="8:8" ht="63.0"/>
    <row r="344" spans="8:8" ht="63.0"/>
    <row r="345" spans="8:8" ht="63.0"/>
  </sheetData>
  <mergeCells count="286">
    <mergeCell ref="D291:E291"/>
    <mergeCell ref="D194:E194"/>
    <mergeCell ref="D8:E8"/>
    <mergeCell ref="D21:E21"/>
    <mergeCell ref="D15:E15"/>
    <mergeCell ref="D20:E20"/>
    <mergeCell ref="D79:E79"/>
    <mergeCell ref="D22:E22"/>
    <mergeCell ref="D9:E9"/>
    <mergeCell ref="D10:E10"/>
    <mergeCell ref="D14:E14"/>
    <mergeCell ref="D16:E16"/>
    <mergeCell ref="D35:E35"/>
    <mergeCell ref="D13:E13"/>
    <mergeCell ref="D54:E54"/>
    <mergeCell ref="D55:E55"/>
    <mergeCell ref="D41:E41"/>
    <mergeCell ref="D12:E12"/>
    <mergeCell ref="D53:E53"/>
    <mergeCell ref="D51:E51"/>
    <mergeCell ref="D19:E19"/>
    <mergeCell ref="D63:E63"/>
    <mergeCell ref="D58:E58"/>
    <mergeCell ref="D59:E59"/>
    <mergeCell ref="D60:E60"/>
    <mergeCell ref="D61:E61"/>
    <mergeCell ref="D83:E83"/>
    <mergeCell ref="D70:E70"/>
    <mergeCell ref="D84:E84"/>
    <mergeCell ref="D121:E121"/>
    <mergeCell ref="D89:E89"/>
    <mergeCell ref="D97:E97"/>
    <mergeCell ref="D11:E11"/>
    <mergeCell ref="D34:E34"/>
    <mergeCell ref="D5:E5"/>
    <mergeCell ref="D289:E289"/>
    <mergeCell ref="D24:E24"/>
    <mergeCell ref="D37:E37"/>
    <mergeCell ref="D17:E17"/>
    <mergeCell ref="A6:F6"/>
    <mergeCell ref="A7:F7"/>
    <mergeCell ref="D82:E82"/>
    <mergeCell ref="D98:E98"/>
    <mergeCell ref="D96:E96"/>
    <mergeCell ref="D90:E90"/>
    <mergeCell ref="D88:E88"/>
    <mergeCell ref="D76:E76"/>
    <mergeCell ref="D71:E71"/>
    <mergeCell ref="D57:E57"/>
    <mergeCell ref="D42:E42"/>
    <mergeCell ref="D91:E91"/>
    <mergeCell ref="D65:E65"/>
    <mergeCell ref="D62:E62"/>
    <mergeCell ref="D47:E47"/>
    <mergeCell ref="D52:E52"/>
    <mergeCell ref="D39:E39"/>
    <mergeCell ref="D44:E44"/>
    <mergeCell ref="D46:E46"/>
    <mergeCell ref="D48:E48"/>
    <mergeCell ref="D45:E45"/>
    <mergeCell ref="D43:E43"/>
    <mergeCell ref="D50:E50"/>
    <mergeCell ref="D25:E25"/>
    <mergeCell ref="D38:E38"/>
    <mergeCell ref="D26:E26"/>
    <mergeCell ref="D27:E27"/>
    <mergeCell ref="D36:E36"/>
    <mergeCell ref="D28:E28"/>
    <mergeCell ref="D29:E29"/>
    <mergeCell ref="D30:E30"/>
    <mergeCell ref="A18:F18"/>
    <mergeCell ref="D288:E288"/>
    <mergeCell ref="D231:E231"/>
    <mergeCell ref="D251:E251"/>
    <mergeCell ref="D238:E238"/>
    <mergeCell ref="D253:E253"/>
    <mergeCell ref="D237:E237"/>
    <mergeCell ref="D249:E249"/>
    <mergeCell ref="D232:E232"/>
    <mergeCell ref="D104:E104"/>
    <mergeCell ref="D178:E178"/>
    <mergeCell ref="D145:E145"/>
    <mergeCell ref="D152:E152"/>
    <mergeCell ref="D156:E156"/>
    <mergeCell ref="D150:E150"/>
    <mergeCell ref="D180:E180"/>
    <mergeCell ref="D198:E198"/>
    <mergeCell ref="D183:E183"/>
    <mergeCell ref="D185:E185"/>
    <mergeCell ref="D184:E184"/>
    <mergeCell ref="D186:E186"/>
    <mergeCell ref="D190:E190"/>
    <mergeCell ref="D175:E175"/>
    <mergeCell ref="D206:E206"/>
    <mergeCell ref="D173:E173"/>
    <mergeCell ref="D154:E154"/>
    <mergeCell ref="D153:E153"/>
    <mergeCell ref="D165:E165"/>
    <mergeCell ref="D164:E164"/>
    <mergeCell ref="D160:E160"/>
    <mergeCell ref="D161:E161"/>
    <mergeCell ref="D155:E155"/>
    <mergeCell ref="D163:E163"/>
    <mergeCell ref="D151:E151"/>
    <mergeCell ref="D162:E162"/>
    <mergeCell ref="D159:E159"/>
    <mergeCell ref="D287:E287"/>
    <mergeCell ref="D179:E179"/>
    <mergeCell ref="D195:E195"/>
    <mergeCell ref="D111:E111"/>
    <mergeCell ref="D32:E32"/>
    <mergeCell ref="D215:E215"/>
    <mergeCell ref="D158:E158"/>
    <mergeCell ref="D138:E138"/>
    <mergeCell ref="D177:E177"/>
    <mergeCell ref="D144:E144"/>
    <mergeCell ref="D31:E31"/>
    <mergeCell ref="D23:E23"/>
    <mergeCell ref="D33:E33"/>
    <mergeCell ref="D99:E99"/>
    <mergeCell ref="D78:E78"/>
    <mergeCell ref="D72:E72"/>
    <mergeCell ref="D73:E73"/>
    <mergeCell ref="D196:E196"/>
    <mergeCell ref="D167:E167"/>
    <mergeCell ref="D212:E212"/>
    <mergeCell ref="D209:E209"/>
    <mergeCell ref="D221:E221"/>
    <mergeCell ref="D220:E220"/>
    <mergeCell ref="D223:E223"/>
    <mergeCell ref="D205:E205"/>
    <mergeCell ref="D204:E204"/>
    <mergeCell ref="D174:E174"/>
    <mergeCell ref="D171:E171"/>
    <mergeCell ref="D169:E169"/>
    <mergeCell ref="D172:E172"/>
    <mergeCell ref="D210:E210"/>
    <mergeCell ref="D203:E203"/>
    <mergeCell ref="D157:E157"/>
    <mergeCell ref="D189:E189"/>
    <mergeCell ref="D176:E176"/>
    <mergeCell ref="D49:E49"/>
    <mergeCell ref="D208:E208"/>
    <mergeCell ref="D166:E166"/>
    <mergeCell ref="D200:E200"/>
    <mergeCell ref="D181:E181"/>
    <mergeCell ref="D182:E182"/>
    <mergeCell ref="D193:E193"/>
    <mergeCell ref="D168:E168"/>
    <mergeCell ref="D201:E201"/>
    <mergeCell ref="D229:E229"/>
    <mergeCell ref="D247:E247"/>
    <mergeCell ref="D140:E140"/>
    <mergeCell ref="D117:E117"/>
    <mergeCell ref="D128:E128"/>
    <mergeCell ref="D134:E134"/>
    <mergeCell ref="D135:E135"/>
    <mergeCell ref="D132:E132"/>
    <mergeCell ref="D122:E122"/>
    <mergeCell ref="D259:E259"/>
    <mergeCell ref="D283:E283"/>
    <mergeCell ref="D225:E225"/>
    <mergeCell ref="D226:E226"/>
    <mergeCell ref="A227:F227"/>
    <mergeCell ref="A214:F214"/>
    <mergeCell ref="D85:E85"/>
    <mergeCell ref="D64:E64"/>
    <mergeCell ref="D69:E69"/>
    <mergeCell ref="D77:E77"/>
    <mergeCell ref="D66:E66"/>
    <mergeCell ref="D67:E67"/>
    <mergeCell ref="D68:E68"/>
    <mergeCell ref="D108:E108"/>
    <mergeCell ref="D199:E199"/>
    <mergeCell ref="D40:E40"/>
    <mergeCell ref="D56:E56"/>
    <mergeCell ref="D202:E202"/>
    <mergeCell ref="D147:E147"/>
    <mergeCell ref="D146:E146"/>
    <mergeCell ref="D192:E192"/>
    <mergeCell ref="D170:E170"/>
    <mergeCell ref="D188:E188"/>
    <mergeCell ref="D191:E191"/>
    <mergeCell ref="D187:E187"/>
    <mergeCell ref="D149:E149"/>
    <mergeCell ref="D197:E197"/>
    <mergeCell ref="D148:E148"/>
    <mergeCell ref="D116:E116"/>
    <mergeCell ref="D139:E139"/>
    <mergeCell ref="D110:E110"/>
    <mergeCell ref="D105:E105"/>
    <mergeCell ref="D286:E286"/>
    <mergeCell ref="D262:E262"/>
    <mergeCell ref="D279:E279"/>
    <mergeCell ref="D269:E269"/>
    <mergeCell ref="D276:E276"/>
    <mergeCell ref="D268:E268"/>
    <mergeCell ref="D273:E273"/>
    <mergeCell ref="D275:E275"/>
    <mergeCell ref="D265:E265"/>
    <mergeCell ref="D264:E264"/>
    <mergeCell ref="D270:E270"/>
    <mergeCell ref="D285:E285"/>
    <mergeCell ref="D271:E271"/>
    <mergeCell ref="D267:E267"/>
    <mergeCell ref="D126:E126"/>
    <mergeCell ref="D141:E141"/>
    <mergeCell ref="D127:E127"/>
    <mergeCell ref="D123:E123"/>
    <mergeCell ref="D261:E261"/>
    <mergeCell ref="D211:E211"/>
    <mergeCell ref="D256:E256"/>
    <mergeCell ref="D266:E266"/>
    <mergeCell ref="A258:F258"/>
    <mergeCell ref="D278:E278"/>
    <mergeCell ref="D217:E217"/>
    <mergeCell ref="D277:E277"/>
    <mergeCell ref="D272:E272"/>
    <mergeCell ref="D240:E240"/>
    <mergeCell ref="D224:E224"/>
    <mergeCell ref="D230:E230"/>
    <mergeCell ref="D250:E250"/>
    <mergeCell ref="D236:E236"/>
    <mergeCell ref="D228:E228"/>
    <mergeCell ref="D222:E222"/>
    <mergeCell ref="D213:E213"/>
    <mergeCell ref="D257:E257"/>
    <mergeCell ref="A241:F241"/>
    <mergeCell ref="D260:E260"/>
    <mergeCell ref="D133:E133"/>
    <mergeCell ref="D142:E142"/>
    <mergeCell ref="D118:E118"/>
    <mergeCell ref="D119:E119"/>
    <mergeCell ref="D136:E136"/>
    <mergeCell ref="D130:E130"/>
    <mergeCell ref="D131:E131"/>
    <mergeCell ref="D125:E125"/>
    <mergeCell ref="D248:E248"/>
    <mergeCell ref="D137:E137"/>
    <mergeCell ref="D95:E95"/>
    <mergeCell ref="D113:E113"/>
    <mergeCell ref="D93:E93"/>
    <mergeCell ref="D107:E107"/>
    <mergeCell ref="D101:E101"/>
    <mergeCell ref="D87:E87"/>
    <mergeCell ref="D81:E81"/>
    <mergeCell ref="D75:E75"/>
    <mergeCell ref="D92:E92"/>
    <mergeCell ref="D112:E112"/>
    <mergeCell ref="D106:E106"/>
    <mergeCell ref="D100:E100"/>
    <mergeCell ref="D94:E94"/>
    <mergeCell ref="D86:E86"/>
    <mergeCell ref="D80:E80"/>
    <mergeCell ref="D74:E74"/>
    <mergeCell ref="D219:E219"/>
    <mergeCell ref="D254:E254"/>
    <mergeCell ref="D252:E252"/>
    <mergeCell ref="D255:E255"/>
    <mergeCell ref="D233:E233"/>
    <mergeCell ref="D234:E234"/>
    <mergeCell ref="D239:E239"/>
    <mergeCell ref="D243:E243"/>
    <mergeCell ref="D245:E245"/>
    <mergeCell ref="D246:E246"/>
    <mergeCell ref="D263:E263"/>
    <mergeCell ref="D124:E124"/>
    <mergeCell ref="D102:E102"/>
    <mergeCell ref="D103:E103"/>
    <mergeCell ref="D120:E120"/>
    <mergeCell ref="D114:E114"/>
    <mergeCell ref="D115:E115"/>
    <mergeCell ref="D109:E109"/>
    <mergeCell ref="D281:E281"/>
    <mergeCell ref="D207:E207"/>
    <mergeCell ref="D280:E280"/>
    <mergeCell ref="D282:E282"/>
    <mergeCell ref="D244:E244"/>
    <mergeCell ref="D242:E242"/>
    <mergeCell ref="D235:E235"/>
    <mergeCell ref="A274:F274"/>
    <mergeCell ref="D216:E216"/>
    <mergeCell ref="D284:E284"/>
    <mergeCell ref="D218:E218"/>
    <mergeCell ref="D143:E143"/>
    <mergeCell ref="D129:E129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>
  <Application>Kingsoft Office</Application>
  <DocSecurity>0</DocSecurity>
  <ScaleCrop>0</ScaleCrop>
  <LinksUpToDate>0</LinksUpToDate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ALFA</dc:creator>
  <cp:lastModifiedBy>ALFA</cp:lastModifiedBy>
  <dcterms:created xsi:type="dcterms:W3CDTF">2025-06-06T09:19:53Z</dcterms:created>
  <dcterms:modified xsi:type="dcterms:W3CDTF">2025-06-12T12:36:38Z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cc5cfcb03d454860a8ebe41e09dd1d90</vt:lpwstr>
  </property>
</Properties>
</file>